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2017-Qaxvacq buje-)" sheetId="1" r:id="rId1"/>
    <sheet name="2018-Qaxvacq buje-30.10.18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<sst xmlns="http://schemas.openxmlformats.org/spreadsheetml/2006/main" count="308" uniqueCount="129">
  <si>
    <t>îáÕÇN</t>
  </si>
  <si>
    <t>ºÏ³Ùï³ï»ë³ÏÝ»ñÇ ³Ýí³ÝáõÙÝ»ñÁ</t>
  </si>
  <si>
    <t>ÀÝ¹³Ù»ÝÁ</t>
  </si>
  <si>
    <t>³Û¹ ÃíáõÙ</t>
  </si>
  <si>
    <t>1 »é³ÙëÛ³Ï</t>
  </si>
  <si>
    <t>9 ³ÙÇë</t>
  </si>
  <si>
    <t>ÑáÕÇ Ñ³ñÏ</t>
  </si>
  <si>
    <t>·áõÛù³Ñ³ñÏ ÷áË³¹ñ³ÙÇçáóÝ»ñÇ Ñ³Ù³ñ</t>
  </si>
  <si>
    <t>ï»Õ³Ï³Ý ïáõñù»ñ</t>
  </si>
  <si>
    <t>å»ï³Ï³Ý ïáõñù»ñ</t>
  </si>
  <si>
    <t>³ÛÉ Ñ³ñÏ³ÛÇÝ »Ï³ÙáõïÝ»ñ</t>
  </si>
  <si>
    <t>ä³ßïáÝ³Ï³Ý ¹ñ³Ù³ßÝáñÑÝ»ñ` ³Û¹ ÃíáõÙ</t>
  </si>
  <si>
    <t>ÑáÕÇ í³ñÓ³Ï³ÉáõÃÛáõÝÇó í³ñÓ³í×³ñ</t>
  </si>
  <si>
    <t>³ÛÉ ·áõÛùÇ í³ñÓ³Ï³ÉáõÃÛáõÝÇó Ùáõïù»ñ</t>
  </si>
  <si>
    <t xml:space="preserve">å»ïáõÃÛ³Ý ÏáÕÙÇó îÆØ-»ñÇÝ å³ïíÇñ³Ïí³Í ÉÇ³½áñáõÃÛáõÝÝ»ñÇ Çñ³Ï³Ý³óÙ³Ý Í³Ëë»ñÇ ýÇÝ³Ýë³íáñáõÙ </t>
  </si>
  <si>
    <t>³ÛÉ »Ï³ÙáõïÝ»ñ</t>
  </si>
  <si>
    <t>´Ûáõç»Ç ¹»ýÇóÇïÇ Í³ÍÏÙ³ÝÝ áõÕÕí³Í ÙÇçáóÝ»ñ</t>
  </si>
  <si>
    <t>ÊáõÙµ</t>
  </si>
  <si>
    <t>¸³ë</t>
  </si>
  <si>
    <t>ÀÝ¹Ñ³Ýáõñ µÝáõÛÃÇ Ñ³Ýñ³ÛÇÝ Ï³é³í³ñáõÙ</t>
  </si>
  <si>
    <t>È»éÝ³³ñ¹ÛáõÝ³Ñ³ÝáõÙ, ³ñ¹ÛáõÝ³µ»ñáõÃÛáõÝ ¨ ßÇÝ³ñ³ñáõÃÛáõÝ</t>
  </si>
  <si>
    <t>îñ³Ýëåáñï</t>
  </si>
  <si>
    <t>Þñç³Ï³ ÙÇç³í³ÛñÇ å³Ñå³ÝáõÃÛáõÝ</t>
  </si>
  <si>
    <t>Ծախսերի անվանումները</t>
  </si>
  <si>
    <t>01</t>
  </si>
  <si>
    <t>04</t>
  </si>
  <si>
    <t>05</t>
  </si>
  <si>
    <t>Աղբահանում</t>
  </si>
  <si>
    <t>/հազ.դրամ/</t>
  </si>
  <si>
    <t>03</t>
  </si>
  <si>
    <t>06</t>
  </si>
  <si>
    <t>02</t>
  </si>
  <si>
    <t>Գյուղատնտեսություն</t>
  </si>
  <si>
    <t xml:space="preserve">îÝï»ë³Ï³Ý Ñ³ñ³µ»ñáõÃÛáõÝÝ»ñ </t>
  </si>
  <si>
    <t>Բնակ.շին. և կոմունալ ծառայություն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</si>
  <si>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</si>
  <si>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</si>
  <si>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</si>
  <si>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</si>
  <si>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>Բնակ.շին. և կոմունալ ծառայությունների գծով հետազոտական և նախագծային աշխատանքներ</t>
  </si>
  <si>
    <t>08</t>
  </si>
  <si>
    <t>Հանգիստ, մշակույթ և կրոն</t>
  </si>
  <si>
    <t>Գրադարաններ</t>
  </si>
  <si>
    <t>Թանգարաններ</t>
  </si>
  <si>
    <t>Մշակույթի տներ, ակումբներ, կենտրոններ</t>
  </si>
  <si>
    <t>Այլ մշակույթ</t>
  </si>
  <si>
    <t>09</t>
  </si>
  <si>
    <t>Նախադպրոցական կրթություն</t>
  </si>
  <si>
    <t>Սոց. Ծախսեր</t>
  </si>
  <si>
    <t>Պահուստային ֆոնդ</t>
  </si>
  <si>
    <t>X</t>
  </si>
  <si>
    <t>Հոդվածի անվանումը</t>
  </si>
  <si>
    <t>Սուբսիդիաններ</t>
  </si>
  <si>
    <t>Ընթացիկ ծախսեր</t>
  </si>
  <si>
    <t>Աշխատավարձ</t>
  </si>
  <si>
    <t>Պարգևատրումներ</t>
  </si>
  <si>
    <t>Էներգետիկ ծառայություններ</t>
  </si>
  <si>
    <t>Կոմունալ ծառայություններ</t>
  </si>
  <si>
    <t>Կապի  ծառայություններ</t>
  </si>
  <si>
    <t>Գույքի և սարքավ.վարձակալություն</t>
  </si>
  <si>
    <t>Գործուղման ծախսեր</t>
  </si>
  <si>
    <t>Ներկայացուցչական ծախսեր</t>
  </si>
  <si>
    <t>Ընդհանուր բնույթի այլ ծառայություններ</t>
  </si>
  <si>
    <t>Մասնագիտական 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</si>
  <si>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</si>
  <si>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</si>
  <si>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Գրասենյակային նյութեր և հագուստ</t>
  </si>
  <si>
    <t>Տրանսպորտային նյութեր</t>
  </si>
  <si>
    <t>Կենցաղային և հանրային սննդի նյութեր</t>
  </si>
  <si>
    <t>Հատուկ նպատակային այլ նյութեր</t>
  </si>
  <si>
    <t>Այլ նպաստներ բյուջեից</t>
  </si>
  <si>
    <t>Պահուստային միջոցներ</t>
  </si>
  <si>
    <t>Ոչ ֆինանսական ակտիվների գծով ծախսեր</t>
  </si>
  <si>
    <t>Շենքեր և շինությունների կառուցում</t>
  </si>
  <si>
    <t>Շենքեր և շինությունների ձեռք բերում</t>
  </si>
  <si>
    <t>Շենքեր և շինությունների վերանորոգում</t>
  </si>
  <si>
    <t>Տրանսպորտային սարքավորումներ</t>
  </si>
  <si>
    <t xml:space="preserve">Վարչական սարքավորումներ  </t>
  </si>
  <si>
    <t xml:space="preserve">Այլ մեքենաներ և  սարքավորումներ  </t>
  </si>
  <si>
    <t>Ոչ նյութական հիմնական ակտիվներ</t>
  </si>
  <si>
    <t>Նախագծահետազոտական ծախսեր</t>
  </si>
  <si>
    <t>Հողի օտարումից մուտքեր*</t>
  </si>
  <si>
    <t>Այլ ակտիվներ  օտարումից մուտքեր*</t>
  </si>
  <si>
    <t>Պաշարների իրացումից մուտքեր*</t>
  </si>
  <si>
    <t>Համայնքի ղեկավար`</t>
  </si>
  <si>
    <t xml:space="preserve">                                                 2010թ. </t>
  </si>
  <si>
    <t>Արվեստ /երաÅշտ.դպ./</t>
  </si>
  <si>
    <t>Ð³Ù³Ï³ñ·ã³ÛÇÝ Í³é³ÛáõÃÛáõÝ</t>
  </si>
  <si>
    <t xml:space="preserve">Ð.  Ø²Üàôâ²ðÚ²Ü </t>
  </si>
  <si>
    <t>ÀÝ¹Ñ³Ýáõñ µÝáõÛÃÇ Ñ³Ýñ³ÛÇÝ Í³é³ÛáõÃÛáõÝ</t>
  </si>
  <si>
    <t>Ð³Ù³ÛÝùÇ ÷áÕ.Ýáñá·áõÙ</t>
  </si>
  <si>
    <t>¶ÛáõÕ³ïÝï»ë³Ï³Ý ³åñ³ÝùÝ»ñ</t>
  </si>
  <si>
    <t>²å³Ñáí³·ñ³Ï³Ý Í³é³ÛáõÃÛáõÝ</t>
  </si>
  <si>
    <t>î»Õ³Ï³Ý ÇÝùÝ³Ï³é³í³ñáõÙ</t>
  </si>
  <si>
    <t>øÎ²¶ î´</t>
  </si>
  <si>
    <t>î»Õ»Ï³ïí³Ï³Ý  Í³é³ÛáõÃÛáõÝÝ»ñ</t>
  </si>
  <si>
    <t>ÜíÇñ³ïíáõÃÛáõÝ ³ÛÉ ß³ÑáõÛÃ ãÑ»ï³åÝ¹áÕ Ï³½Ù³Ï»ñåáõÃÛáõÝÝ»ñÇÝ</t>
  </si>
  <si>
    <t>ì³ñã³Ï³Ý Ù³ë</t>
  </si>
  <si>
    <t>üáÝ¹³ÛÇÝ Ù³ë</t>
  </si>
  <si>
    <t>ÎÇë³ÙÛ³Ï</t>
  </si>
  <si>
    <t>î³ñÇ</t>
  </si>
  <si>
    <t>Ð³ñÏ»ñ ¨ ïáõñù»ñ, ³Û¹ ÃíáõÙ</t>
  </si>
  <si>
    <t>¶áõÛù³Ñ³ñÏ ß»Ýù»ñÇ ¨ ßÇÝáõÃÛáõÝÝ»ñÇ Ñ³Ù³ñ</t>
  </si>
  <si>
    <t>²ÛÉ »Ï³ÙáõïÝ»ñ, ³Û¹ ÃíáõÙ</t>
  </si>
  <si>
    <t>1. º Î ² Ø àô î Ü º ð</t>
  </si>
  <si>
    <t>/Ñ³½.¹ñ³Ù/</t>
  </si>
  <si>
    <t>/Ñ³½.¹ñ³Ù//</t>
  </si>
  <si>
    <t xml:space="preserve">3. Ì³Ëë»ñÝ Áëï ïÝï»ë³·Çï³Ï³Ý   ¹³ë³Ï³ñ·Ù³Ý </t>
  </si>
  <si>
    <t xml:space="preserve">2. Ì³Ëë»ñÝ Áëï ·áñÍ³éÝ³Ï³Ý ¹³ë³Ï³ñ·Ù³Ý </t>
  </si>
  <si>
    <t>ÀÝ¹³Ù»ÝÁ »Ï³ÙáõïÝ»ñ</t>
  </si>
  <si>
    <t>ÀÝ¹³Ù»ÝÁ        /5=3+4/</t>
  </si>
  <si>
    <t>´³ÅÇÝ</t>
  </si>
  <si>
    <t>Հանգստի և սպորտի ծառայություններ</t>
  </si>
  <si>
    <t>Ð³Ý·ëïÇ ·áïÇÝ»ñ ¨ ½µáë³Û·ÇÝ»ñ</t>
  </si>
  <si>
    <t>Աղբահանում ¨ ë³Ý Ù³ùñáõÙ</t>
  </si>
  <si>
    <t>,</t>
  </si>
  <si>
    <t>²ÛÉ ¹³ë»ñÇÝ ãå³ïÏ³ÝáÕ</t>
  </si>
  <si>
    <t>ä³ñï³¹Çñ í×³ñÝ»ñ</t>
  </si>
  <si>
    <t>ա) Պետական բյուջեից ֆինանսական համահարթեցման սկզբունքով տրամադրվող դոտացիաներ</t>
  </si>
  <si>
    <t xml:space="preserve">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</si>
  <si>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գ) Պետական բյուջեից տրամադրվող նպատակային հատկացումներ (սուբվենցիաներ)</t>
  </si>
  <si>
    <t>ï»Õ³Ï³Ý í×³ñÝ»ñ  ³Û¹ /Ã</t>
  </si>
  <si>
    <t>³Õµ³Ñ³ÝáõÃÛáõÝ</t>
  </si>
  <si>
    <t>Նվիրատվ.ժառ.իրավ.ֆիզ.անձ.և կազմ.</t>
  </si>
  <si>
    <t>Ð³í»Éí³Í  2</t>
  </si>
  <si>
    <t>´»ñ¹ Ñ³Ù³ÛÝùÇ</t>
  </si>
  <si>
    <t xml:space="preserve">                            ³í³·³Ýáõ 2018 Ãí³Ï³ÝÇ </t>
  </si>
  <si>
    <t xml:space="preserve">                հոկտեմբերի  30-Ç  N  -Ա  áñáßÙ³Ý</t>
  </si>
  <si>
    <t>Ð³í»Éí³Í  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</si>
</sst>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</numFmts>
  <fonts count="61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i/>
      <sz val="10"/>
      <name val="Arial Armenian"/>
      <family val="2"/>
    </font>
    <font>
      <b/>
      <i/>
      <sz val="10"/>
      <name val="Arial Armenian"/>
      <family val="2"/>
    </font>
    <font>
      <sz val="9"/>
      <name val="Arial Armenian"/>
      <family val="2"/>
    </font>
    <font>
      <b/>
      <sz val="9"/>
      <name val="Arial Armenian"/>
      <family val="2"/>
    </font>
    <font>
      <sz val="10"/>
      <name val="Arial LatArm"/>
      <family val="2"/>
    </font>
    <font>
      <b/>
      <i/>
      <sz val="12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Armenian"/>
      <family val="2"/>
    </font>
    <font>
      <b/>
      <sz val="10"/>
      <color indexed="8"/>
      <name val="Arial Armenian"/>
      <family val="2"/>
    </font>
    <font>
      <sz val="10"/>
      <color indexed="10"/>
      <name val="Arial Armenian"/>
      <family val="2"/>
    </font>
    <font>
      <b/>
      <sz val="12"/>
      <color indexed="10"/>
      <name val="Arial Armenian"/>
      <family val="2"/>
    </font>
    <font>
      <b/>
      <sz val="11"/>
      <color indexed="10"/>
      <name val="Arial Armenian"/>
      <family val="2"/>
    </font>
    <font>
      <sz val="9"/>
      <color indexed="10"/>
      <name val="Arial Armenian"/>
      <family val="2"/>
    </font>
    <font>
      <b/>
      <i/>
      <sz val="12"/>
      <color indexed="10"/>
      <name val="Arial Armenian"/>
      <family val="2"/>
    </font>
    <font>
      <i/>
      <sz val="10"/>
      <color indexed="10"/>
      <name val="Arial Armenian"/>
      <family val="2"/>
    </font>
    <font>
      <b/>
      <sz val="10"/>
      <name val="Arial AMU"/>
      <family val="2"/>
    </font>
    <font>
      <sz val="10"/>
      <name val="Arial AMU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Armenian"/>
      <family val="2"/>
    </font>
    <font>
      <b/>
      <sz val="10"/>
      <color theme="1"/>
      <name val="Arial Armenian"/>
      <family val="2"/>
    </font>
    <font>
      <b/>
      <sz val="12"/>
      <color rgb="FFFF0000"/>
      <name val="Arial Armenian"/>
      <family val="2"/>
    </font>
    <font>
      <b/>
      <sz val="11"/>
      <color rgb="FFFF0000"/>
      <name val="Arial Armenian"/>
      <family val="2"/>
    </font>
    <font>
      <b/>
      <i/>
      <sz val="12"/>
      <color rgb="FFFF0000"/>
      <name val="Arial Armenian"/>
      <family val="2"/>
    </font>
    <font>
      <i/>
      <sz val="10"/>
      <color rgb="FFFF0000"/>
      <name val="Arial Armenian"/>
      <family val="2"/>
    </font>
    <font>
      <sz val="10"/>
      <color rgb="FFFF0000"/>
      <name val="Arial Armenian"/>
      <family val="2"/>
    </font>
    <font>
      <sz val="9"/>
      <color rgb="FFFF0000"/>
      <name val="Arial Armeni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1" applyNumberFormat="0" applyFill="0" applyProtection="0">
      <alignment horizontal="left" vertical="center" wrapText="1"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184" fontId="1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4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2" fillId="0" borderId="11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184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84" fontId="1" fillId="0" borderId="11" xfId="0" applyNumberFormat="1" applyFont="1" applyBorder="1" applyAlignment="1">
      <alignment vertical="top" wrapText="1"/>
    </xf>
    <xf numFmtId="184" fontId="2" fillId="0" borderId="14" xfId="0" applyNumberFormat="1" applyFont="1" applyBorder="1" applyAlignment="1">
      <alignment vertical="top" wrapText="1"/>
    </xf>
    <xf numFmtId="184" fontId="2" fillId="0" borderId="0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84" fontId="2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84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84" fontId="1" fillId="0" borderId="13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84" fontId="1" fillId="0" borderId="1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184" fontId="2" fillId="33" borderId="13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84" fontId="2" fillId="34" borderId="13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center" wrapText="1"/>
    </xf>
    <xf numFmtId="184" fontId="1" fillId="35" borderId="11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84" fontId="2" fillId="33" borderId="13" xfId="0" applyNumberFormat="1" applyFont="1" applyFill="1" applyBorder="1" applyAlignment="1">
      <alignment horizontal="left" vertical="center" wrapText="1"/>
    </xf>
    <xf numFmtId="184" fontId="2" fillId="33" borderId="13" xfId="0" applyNumberFormat="1" applyFont="1" applyFill="1" applyBorder="1" applyAlignment="1">
      <alignment horizontal="center" vertical="top" wrapText="1"/>
    </xf>
    <xf numFmtId="184" fontId="2" fillId="0" borderId="11" xfId="0" applyNumberFormat="1" applyFont="1" applyBorder="1" applyAlignment="1">
      <alignment horizontal="right" vertical="top" wrapText="1"/>
    </xf>
    <xf numFmtId="184" fontId="2" fillId="33" borderId="11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4" fontId="2" fillId="33" borderId="11" xfId="0" applyNumberFormat="1" applyFont="1" applyFill="1" applyBorder="1" applyAlignment="1">
      <alignment horizontal="center" vertical="top" wrapText="1"/>
    </xf>
    <xf numFmtId="184" fontId="53" fillId="0" borderId="11" xfId="0" applyNumberFormat="1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184" fontId="53" fillId="0" borderId="11" xfId="0" applyNumberFormat="1" applyFont="1" applyBorder="1" applyAlignment="1">
      <alignment horizontal="center" vertical="top" wrapText="1"/>
    </xf>
    <xf numFmtId="184" fontId="53" fillId="0" borderId="13" xfId="0" applyNumberFormat="1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 wrapText="1"/>
    </xf>
    <xf numFmtId="184" fontId="53" fillId="0" borderId="20" xfId="0" applyNumberFormat="1" applyFont="1" applyBorder="1" applyAlignment="1">
      <alignment vertical="center" wrapText="1"/>
    </xf>
    <xf numFmtId="0" fontId="53" fillId="0" borderId="13" xfId="0" applyFont="1" applyBorder="1" applyAlignment="1">
      <alignment horizontal="center" vertical="center" wrapText="1"/>
    </xf>
    <xf numFmtId="184" fontId="53" fillId="0" borderId="11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left" vertical="center" wrapText="1"/>
    </xf>
    <xf numFmtId="184" fontId="54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left" vertical="center" wrapText="1"/>
    </xf>
    <xf numFmtId="184" fontId="54" fillId="0" borderId="11" xfId="0" applyNumberFormat="1" applyFont="1" applyBorder="1" applyAlignment="1">
      <alignment horizontal="center" vertical="center" wrapText="1"/>
    </xf>
    <xf numFmtId="184" fontId="54" fillId="0" borderId="11" xfId="0" applyNumberFormat="1" applyFont="1" applyBorder="1" applyAlignment="1">
      <alignment vertical="top" wrapText="1"/>
    </xf>
    <xf numFmtId="184" fontId="54" fillId="0" borderId="11" xfId="0" applyNumberFormat="1" applyFont="1" applyBorder="1" applyAlignment="1">
      <alignment horizontal="center" vertical="top" wrapText="1"/>
    </xf>
    <xf numFmtId="184" fontId="54" fillId="0" borderId="20" xfId="0" applyNumberFormat="1" applyFont="1" applyBorder="1" applyAlignment="1">
      <alignment vertical="center" wrapText="1"/>
    </xf>
    <xf numFmtId="184" fontId="55" fillId="0" borderId="11" xfId="0" applyNumberFormat="1" applyFont="1" applyBorder="1" applyAlignment="1">
      <alignment horizontal="center" vertical="center" wrapText="1"/>
    </xf>
    <xf numFmtId="184" fontId="56" fillId="0" borderId="11" xfId="0" applyNumberFormat="1" applyFont="1" applyBorder="1" applyAlignment="1">
      <alignment horizontal="center" vertical="center" wrapText="1"/>
    </xf>
    <xf numFmtId="184" fontId="8" fillId="0" borderId="0" xfId="0" applyNumberFormat="1" applyFont="1" applyAlignment="1">
      <alignment horizontal="center" vertical="center" wrapText="1"/>
    </xf>
    <xf numFmtId="184" fontId="57" fillId="0" borderId="0" xfId="0" applyNumberFormat="1" applyFont="1" applyAlignment="1">
      <alignment horizontal="center" vertical="center" wrapText="1"/>
    </xf>
    <xf numFmtId="184" fontId="3" fillId="0" borderId="0" xfId="0" applyNumberFormat="1" applyFont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184" fontId="55" fillId="0" borderId="11" xfId="0" applyNumberFormat="1" applyFont="1" applyBorder="1" applyAlignment="1">
      <alignment vertical="top" wrapText="1"/>
    </xf>
    <xf numFmtId="184" fontId="56" fillId="0" borderId="11" xfId="0" applyNumberFormat="1" applyFont="1" applyBorder="1" applyAlignment="1">
      <alignment horizontal="center" vertical="top" wrapText="1"/>
    </xf>
    <xf numFmtId="184" fontId="1" fillId="0" borderId="14" xfId="0" applyNumberFormat="1" applyFont="1" applyBorder="1" applyAlignment="1">
      <alignment wrapText="1"/>
    </xf>
    <xf numFmtId="184" fontId="1" fillId="0" borderId="14" xfId="0" applyNumberFormat="1" applyFont="1" applyBorder="1" applyAlignment="1">
      <alignment horizontal="center" wrapText="1"/>
    </xf>
    <xf numFmtId="184" fontId="1" fillId="0" borderId="20" xfId="0" applyNumberFormat="1" applyFont="1" applyBorder="1" applyAlignment="1">
      <alignment horizontal="center" vertical="center" wrapText="1"/>
    </xf>
    <xf numFmtId="184" fontId="1" fillId="0" borderId="11" xfId="0" applyNumberFormat="1" applyFont="1" applyBorder="1" applyAlignment="1">
      <alignment horizontal="left" vertical="center" wrapText="1"/>
    </xf>
    <xf numFmtId="184" fontId="1" fillId="0" borderId="20" xfId="0" applyNumberFormat="1" applyFont="1" applyBorder="1" applyAlignment="1">
      <alignment vertical="top" wrapText="1"/>
    </xf>
    <xf numFmtId="184" fontId="4" fillId="0" borderId="13" xfId="0" applyNumberFormat="1" applyFont="1" applyBorder="1" applyAlignment="1">
      <alignment horizontal="center" vertical="center" wrapText="1"/>
    </xf>
    <xf numFmtId="184" fontId="4" fillId="0" borderId="11" xfId="0" applyNumberFormat="1" applyFont="1" applyBorder="1" applyAlignment="1">
      <alignment horizontal="center" vertical="center" wrapText="1"/>
    </xf>
    <xf numFmtId="184" fontId="3" fillId="0" borderId="15" xfId="0" applyNumberFormat="1" applyFont="1" applyBorder="1" applyAlignment="1">
      <alignment horizontal="center" vertical="center" wrapText="1"/>
    </xf>
    <xf numFmtId="184" fontId="4" fillId="0" borderId="15" xfId="0" applyNumberFormat="1" applyFont="1" applyBorder="1" applyAlignment="1">
      <alignment horizontal="center" vertical="center" wrapText="1"/>
    </xf>
    <xf numFmtId="184" fontId="4" fillId="0" borderId="16" xfId="0" applyNumberFormat="1" applyFont="1" applyBorder="1" applyAlignment="1">
      <alignment horizontal="center" vertical="center" wrapText="1"/>
    </xf>
    <xf numFmtId="184" fontId="3" fillId="0" borderId="11" xfId="0" applyNumberFormat="1" applyFont="1" applyBorder="1" applyAlignment="1">
      <alignment horizontal="center" vertical="center" wrapText="1"/>
    </xf>
    <xf numFmtId="184" fontId="3" fillId="0" borderId="11" xfId="0" applyNumberFormat="1" applyFont="1" applyBorder="1" applyAlignment="1">
      <alignment horizontal="left" vertical="center" wrapText="1"/>
    </xf>
    <xf numFmtId="184" fontId="3" fillId="0" borderId="0" xfId="0" applyNumberFormat="1" applyFont="1" applyBorder="1" applyAlignment="1">
      <alignment horizontal="center" vertical="center" wrapText="1"/>
    </xf>
    <xf numFmtId="184" fontId="54" fillId="0" borderId="17" xfId="0" applyNumberFormat="1" applyFont="1" applyBorder="1" applyAlignment="1">
      <alignment horizontal="center" vertical="center" wrapText="1"/>
    </xf>
    <xf numFmtId="184" fontId="56" fillId="0" borderId="13" xfId="0" applyNumberFormat="1" applyFont="1" applyBorder="1" applyAlignment="1">
      <alignment horizontal="center" vertical="center" wrapText="1"/>
    </xf>
    <xf numFmtId="184" fontId="55" fillId="0" borderId="17" xfId="0" applyNumberFormat="1" applyFont="1" applyBorder="1" applyAlignment="1">
      <alignment horizontal="center" vertical="center" wrapText="1"/>
    </xf>
    <xf numFmtId="184" fontId="2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84" fontId="3" fillId="0" borderId="14" xfId="0" applyNumberFormat="1" applyFont="1" applyBorder="1" applyAlignment="1">
      <alignment horizontal="left" vertical="center" wrapText="1"/>
    </xf>
    <xf numFmtId="184" fontId="3" fillId="0" borderId="18" xfId="0" applyNumberFormat="1" applyFont="1" applyBorder="1" applyAlignment="1">
      <alignment horizontal="left" vertical="center" wrapText="1"/>
    </xf>
    <xf numFmtId="184" fontId="3" fillId="0" borderId="13" xfId="0" applyNumberFormat="1" applyFont="1" applyBorder="1" applyAlignment="1">
      <alignment horizontal="left" vertical="center" wrapText="1"/>
    </xf>
    <xf numFmtId="184" fontId="2" fillId="0" borderId="14" xfId="0" applyNumberFormat="1" applyFont="1" applyBorder="1" applyAlignment="1">
      <alignment horizontal="center" vertical="top" wrapText="1"/>
    </xf>
    <xf numFmtId="184" fontId="2" fillId="0" borderId="18" xfId="0" applyNumberFormat="1" applyFont="1" applyBorder="1" applyAlignment="1">
      <alignment horizontal="center" vertical="top" wrapText="1"/>
    </xf>
    <xf numFmtId="184" fontId="2" fillId="0" borderId="13" xfId="0" applyNumberFormat="1" applyFont="1" applyBorder="1" applyAlignment="1">
      <alignment horizontal="center" vertical="top" wrapText="1"/>
    </xf>
    <xf numFmtId="184" fontId="58" fillId="0" borderId="14" xfId="0" applyNumberFormat="1" applyFont="1" applyBorder="1" applyAlignment="1">
      <alignment horizontal="left" vertical="center" wrapText="1"/>
    </xf>
    <xf numFmtId="184" fontId="58" fillId="0" borderId="18" xfId="0" applyNumberFormat="1" applyFont="1" applyBorder="1" applyAlignment="1">
      <alignment horizontal="left" vertical="center" wrapText="1"/>
    </xf>
    <xf numFmtId="184" fontId="58" fillId="0" borderId="13" xfId="0" applyNumberFormat="1" applyFont="1" applyBorder="1" applyAlignment="1">
      <alignment horizontal="left" vertical="center" wrapText="1"/>
    </xf>
    <xf numFmtId="184" fontId="3" fillId="0" borderId="21" xfId="0" applyNumberFormat="1" applyFont="1" applyBorder="1" applyAlignment="1">
      <alignment vertical="center" wrapText="1"/>
    </xf>
    <xf numFmtId="184" fontId="3" fillId="0" borderId="22" xfId="0" applyNumberFormat="1" applyFont="1" applyBorder="1" applyAlignment="1">
      <alignment vertical="center" wrapText="1"/>
    </xf>
    <xf numFmtId="184" fontId="3" fillId="0" borderId="17" xfId="0" applyNumberFormat="1" applyFont="1" applyBorder="1" applyAlignment="1">
      <alignment vertical="center" wrapText="1"/>
    </xf>
    <xf numFmtId="184" fontId="58" fillId="0" borderId="21" xfId="0" applyNumberFormat="1" applyFont="1" applyBorder="1" applyAlignment="1">
      <alignment vertical="center" wrapText="1"/>
    </xf>
    <xf numFmtId="184" fontId="58" fillId="0" borderId="22" xfId="0" applyNumberFormat="1" applyFont="1" applyBorder="1" applyAlignment="1">
      <alignment vertical="center" wrapText="1"/>
    </xf>
    <xf numFmtId="184" fontId="58" fillId="0" borderId="17" xfId="0" applyNumberFormat="1" applyFont="1" applyBorder="1" applyAlignment="1">
      <alignment vertical="center" wrapText="1"/>
    </xf>
    <xf numFmtId="184" fontId="3" fillId="0" borderId="11" xfId="0" applyNumberFormat="1" applyFont="1" applyBorder="1" applyAlignment="1">
      <alignment horizontal="left" vertical="center" wrapText="1"/>
    </xf>
    <xf numFmtId="184" fontId="4" fillId="0" borderId="11" xfId="0" applyNumberFormat="1" applyFont="1" applyBorder="1" applyAlignment="1">
      <alignment horizontal="left" vertical="center" wrapText="1"/>
    </xf>
    <xf numFmtId="184" fontId="3" fillId="0" borderId="14" xfId="0" applyNumberFormat="1" applyFont="1" applyBorder="1" applyAlignment="1">
      <alignment vertical="center" wrapText="1"/>
    </xf>
    <xf numFmtId="184" fontId="3" fillId="0" borderId="18" xfId="0" applyNumberFormat="1" applyFont="1" applyBorder="1" applyAlignment="1">
      <alignment vertical="center" wrapText="1"/>
    </xf>
    <xf numFmtId="184" fontId="3" fillId="0" borderId="13" xfId="0" applyNumberFormat="1" applyFont="1" applyBorder="1" applyAlignment="1">
      <alignment vertical="center" wrapText="1"/>
    </xf>
    <xf numFmtId="184" fontId="3" fillId="0" borderId="11" xfId="0" applyNumberFormat="1" applyFont="1" applyBorder="1" applyAlignment="1">
      <alignment vertical="center" wrapText="1"/>
    </xf>
    <xf numFmtId="184" fontId="2" fillId="0" borderId="14" xfId="0" applyNumberFormat="1" applyFont="1" applyBorder="1" applyAlignment="1">
      <alignment horizontal="center"/>
    </xf>
    <xf numFmtId="184" fontId="2" fillId="0" borderId="18" xfId="0" applyNumberFormat="1" applyFont="1" applyBorder="1" applyAlignment="1">
      <alignment horizontal="center"/>
    </xf>
    <xf numFmtId="184" fontId="2" fillId="0" borderId="13" xfId="0" applyNumberFormat="1" applyFont="1" applyBorder="1" applyAlignment="1">
      <alignment horizontal="center"/>
    </xf>
    <xf numFmtId="184" fontId="4" fillId="0" borderId="14" xfId="0" applyNumberFormat="1" applyFont="1" applyBorder="1" applyAlignment="1">
      <alignment horizontal="center" vertical="center" wrapText="1"/>
    </xf>
    <xf numFmtId="184" fontId="4" fillId="0" borderId="18" xfId="0" applyNumberFormat="1" applyFont="1" applyBorder="1" applyAlignment="1">
      <alignment horizontal="center" vertical="center" wrapText="1"/>
    </xf>
    <xf numFmtId="184" fontId="4" fillId="0" borderId="13" xfId="0" applyNumberFormat="1" applyFont="1" applyBorder="1" applyAlignment="1">
      <alignment horizontal="center" vertical="center" wrapText="1"/>
    </xf>
    <xf numFmtId="184" fontId="1" fillId="0" borderId="20" xfId="0" applyNumberFormat="1" applyFont="1" applyBorder="1" applyAlignment="1">
      <alignment horizontal="center" vertical="center" wrapText="1"/>
    </xf>
    <xf numFmtId="184" fontId="1" fillId="0" borderId="23" xfId="0" applyNumberFormat="1" applyFont="1" applyBorder="1" applyAlignment="1">
      <alignment horizontal="center" vertical="center" wrapText="1"/>
    </xf>
    <xf numFmtId="184" fontId="1" fillId="0" borderId="15" xfId="0" applyNumberFormat="1" applyFont="1" applyBorder="1" applyAlignment="1">
      <alignment horizontal="center" vertical="center" wrapText="1"/>
    </xf>
    <xf numFmtId="184" fontId="4" fillId="0" borderId="0" xfId="0" applyNumberFormat="1" applyFont="1" applyBorder="1" applyAlignment="1">
      <alignment horizontal="center" vertical="center" wrapText="1"/>
    </xf>
    <xf numFmtId="184" fontId="3" fillId="0" borderId="12" xfId="0" applyNumberFormat="1" applyFont="1" applyBorder="1" applyAlignment="1">
      <alignment horizontal="center" wrapText="1"/>
    </xf>
    <xf numFmtId="184" fontId="3" fillId="0" borderId="20" xfId="0" applyNumberFormat="1" applyFont="1" applyBorder="1" applyAlignment="1">
      <alignment horizontal="center" vertical="center" wrapText="1"/>
    </xf>
    <xf numFmtId="184" fontId="3" fillId="0" borderId="15" xfId="0" applyNumberFormat="1" applyFont="1" applyBorder="1" applyAlignment="1">
      <alignment horizontal="center" vertical="center" wrapText="1"/>
    </xf>
    <xf numFmtId="184" fontId="4" fillId="0" borderId="21" xfId="0" applyNumberFormat="1" applyFont="1" applyBorder="1" applyAlignment="1">
      <alignment horizontal="center" vertical="center" wrapText="1"/>
    </xf>
    <xf numFmtId="184" fontId="2" fillId="0" borderId="22" xfId="0" applyNumberFormat="1" applyFont="1" applyBorder="1" applyAlignment="1">
      <alignment/>
    </xf>
    <xf numFmtId="184" fontId="2" fillId="0" borderId="17" xfId="0" applyNumberFormat="1" applyFont="1" applyBorder="1" applyAlignment="1">
      <alignment/>
    </xf>
    <xf numFmtId="184" fontId="2" fillId="0" borderId="19" xfId="0" applyNumberFormat="1" applyFont="1" applyBorder="1" applyAlignment="1">
      <alignment/>
    </xf>
    <xf numFmtId="184" fontId="2" fillId="0" borderId="12" xfId="0" applyNumberFormat="1" applyFont="1" applyBorder="1" applyAlignment="1">
      <alignment/>
    </xf>
    <xf numFmtId="184" fontId="2" fillId="0" borderId="16" xfId="0" applyNumberFormat="1" applyFont="1" applyBorder="1" applyAlignment="1">
      <alignment/>
    </xf>
    <xf numFmtId="184" fontId="4" fillId="0" borderId="20" xfId="0" applyNumberFormat="1" applyFont="1" applyBorder="1" applyAlignment="1">
      <alignment horizontal="center" vertical="center" wrapText="1"/>
    </xf>
    <xf numFmtId="184" fontId="4" fillId="0" borderId="15" xfId="0" applyNumberFormat="1" applyFont="1" applyBorder="1" applyAlignment="1">
      <alignment horizontal="center" vertical="center" wrapText="1"/>
    </xf>
    <xf numFmtId="184" fontId="4" fillId="0" borderId="11" xfId="0" applyNumberFormat="1" applyFont="1" applyBorder="1" applyAlignment="1">
      <alignment horizontal="center" vertical="center" wrapText="1"/>
    </xf>
    <xf numFmtId="184" fontId="1" fillId="0" borderId="11" xfId="0" applyNumberFormat="1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left" vertical="center" wrapText="1"/>
    </xf>
    <xf numFmtId="0" fontId="60" fillId="0" borderId="18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zoomScalePageLayoutView="0" workbookViewId="0" topLeftCell="A17">
      <selection activeCell="M129" sqref="M129"/>
    </sheetView>
  </sheetViews>
  <sheetFormatPr defaultColWidth="9.140625" defaultRowHeight="12.75"/>
  <cols>
    <col min="1" max="1" width="8.00390625" style="1" customWidth="1"/>
    <col min="2" max="2" width="4.57421875" style="1" customWidth="1"/>
    <col min="3" max="3" width="4.00390625" style="1" customWidth="1"/>
    <col min="4" max="4" width="14.00390625" style="1" customWidth="1"/>
    <col min="5" max="5" width="10.8515625" style="1" customWidth="1"/>
    <col min="6" max="6" width="10.7109375" style="1" customWidth="1"/>
    <col min="7" max="7" width="11.00390625" style="1" customWidth="1"/>
    <col min="8" max="8" width="13.00390625" style="1" customWidth="1"/>
    <col min="9" max="10" width="10.57421875" style="1" customWidth="1"/>
    <col min="11" max="11" width="10.421875" style="1" customWidth="1"/>
    <col min="12" max="16384" width="9.140625" style="1" customWidth="1"/>
  </cols>
  <sheetData>
    <row r="1" spans="1:11" ht="22.5" customHeight="1">
      <c r="A1" s="227"/>
      <c r="B1" s="228"/>
      <c r="C1" s="229" t="s">
        <v>128</v>
      </c>
      <c r="D1" s="229"/>
      <c r="E1" s="229"/>
      <c r="F1" s="229"/>
      <c r="G1" s="229"/>
      <c r="H1" s="229"/>
      <c r="I1" s="229"/>
      <c r="J1" s="229"/>
      <c r="K1" s="229"/>
    </row>
    <row r="2" spans="1:11" ht="12.75">
      <c r="A2" s="227"/>
      <c r="B2" s="227"/>
      <c r="C2" s="229" t="s">
        <v>125</v>
      </c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29" t="s">
        <v>126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13.5" customHeight="1">
      <c r="A4" s="229" t="s">
        <v>127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ht="14.25" customHeight="1">
      <c r="A5" s="226" t="s">
        <v>104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</row>
    <row r="6" spans="1:11" ht="15.75" customHeight="1">
      <c r="A6" s="106"/>
      <c r="B6" s="106"/>
      <c r="C6" s="106"/>
      <c r="D6" s="106"/>
      <c r="E6" s="106"/>
      <c r="F6" s="106"/>
      <c r="G6" s="106"/>
      <c r="H6" s="106"/>
      <c r="J6" s="173" t="s">
        <v>28</v>
      </c>
      <c r="K6" s="173"/>
    </row>
    <row r="7" spans="1:11" ht="14.25" customHeight="1">
      <c r="A7" s="167" t="s">
        <v>0</v>
      </c>
      <c r="B7" s="130" t="s">
        <v>1</v>
      </c>
      <c r="C7" s="174"/>
      <c r="D7" s="175"/>
      <c r="E7" s="136" t="s">
        <v>97</v>
      </c>
      <c r="F7" s="136" t="s">
        <v>98</v>
      </c>
      <c r="G7" s="138" t="s">
        <v>110</v>
      </c>
      <c r="H7" s="167" t="s">
        <v>3</v>
      </c>
      <c r="I7" s="167"/>
      <c r="J7" s="167"/>
      <c r="K7" s="167"/>
    </row>
    <row r="8" spans="1:11" ht="29.25" customHeight="1">
      <c r="A8" s="167"/>
      <c r="B8" s="176"/>
      <c r="C8" s="106"/>
      <c r="D8" s="177"/>
      <c r="E8" s="137"/>
      <c r="F8" s="137"/>
      <c r="G8" s="138"/>
      <c r="H8" s="21" t="s">
        <v>4</v>
      </c>
      <c r="I8" s="21" t="s">
        <v>99</v>
      </c>
      <c r="J8" s="21" t="s">
        <v>5</v>
      </c>
      <c r="K8" s="21" t="s">
        <v>100</v>
      </c>
    </row>
    <row r="9" spans="1:11" ht="21.75" customHeight="1">
      <c r="A9" s="21">
        <v>1</v>
      </c>
      <c r="B9" s="125">
        <v>2</v>
      </c>
      <c r="C9" s="126"/>
      <c r="D9" s="127"/>
      <c r="E9" s="24">
        <v>3</v>
      </c>
      <c r="F9" s="24">
        <v>4</v>
      </c>
      <c r="G9" s="24">
        <v>5</v>
      </c>
      <c r="H9" s="24">
        <v>6</v>
      </c>
      <c r="I9" s="24">
        <v>7</v>
      </c>
      <c r="J9" s="24">
        <v>8</v>
      </c>
      <c r="K9" s="24">
        <v>9</v>
      </c>
    </row>
    <row r="10" spans="1:11" ht="33" customHeight="1">
      <c r="A10" s="26"/>
      <c r="B10" s="156" t="s">
        <v>101</v>
      </c>
      <c r="C10" s="157"/>
      <c r="D10" s="158"/>
      <c r="E10" s="51">
        <f aca="true" t="shared" si="0" ref="E10:K10">SUM(E11:E16)</f>
        <v>112867.1</v>
      </c>
      <c r="F10" s="51">
        <f t="shared" si="0"/>
        <v>0</v>
      </c>
      <c r="G10" s="51">
        <f>E10+F10</f>
        <v>112867.1</v>
      </c>
      <c r="H10" s="51">
        <f t="shared" si="0"/>
        <v>29447.9</v>
      </c>
      <c r="I10" s="51">
        <f t="shared" si="0"/>
        <v>57774</v>
      </c>
      <c r="J10" s="51">
        <f t="shared" si="0"/>
        <v>84646.2</v>
      </c>
      <c r="K10" s="51">
        <f t="shared" si="0"/>
        <v>112867.1</v>
      </c>
    </row>
    <row r="11" spans="1:11" ht="31.5" customHeight="1">
      <c r="A11" s="27">
        <v>1111</v>
      </c>
      <c r="B11" s="166" t="s">
        <v>102</v>
      </c>
      <c r="C11" s="166"/>
      <c r="D11" s="166"/>
      <c r="E11" s="29">
        <v>4000</v>
      </c>
      <c r="F11" s="28"/>
      <c r="G11" s="19">
        <f aca="true" t="shared" si="1" ref="G11:G16">E11+F11</f>
        <v>4000</v>
      </c>
      <c r="H11" s="29">
        <v>1300</v>
      </c>
      <c r="I11" s="29">
        <v>2400</v>
      </c>
      <c r="J11" s="29">
        <v>3400</v>
      </c>
      <c r="K11" s="29">
        <v>4000</v>
      </c>
    </row>
    <row r="12" spans="1:11" ht="23.25" customHeight="1">
      <c r="A12" s="27">
        <v>1112</v>
      </c>
      <c r="B12" s="166" t="s">
        <v>6</v>
      </c>
      <c r="C12" s="166"/>
      <c r="D12" s="166"/>
      <c r="E12" s="29">
        <v>44000</v>
      </c>
      <c r="F12" s="28"/>
      <c r="G12" s="19">
        <f t="shared" si="1"/>
        <v>44000</v>
      </c>
      <c r="H12" s="29">
        <v>9500</v>
      </c>
      <c r="I12" s="29">
        <v>20000</v>
      </c>
      <c r="J12" s="29">
        <v>31000</v>
      </c>
      <c r="K12" s="29">
        <v>44000</v>
      </c>
    </row>
    <row r="13" spans="1:11" ht="35.25" customHeight="1">
      <c r="A13" s="27">
        <v>1121</v>
      </c>
      <c r="B13" s="166" t="s">
        <v>7</v>
      </c>
      <c r="C13" s="166"/>
      <c r="D13" s="166"/>
      <c r="E13" s="29">
        <v>55200</v>
      </c>
      <c r="F13" s="28"/>
      <c r="G13" s="19">
        <f t="shared" si="1"/>
        <v>55200</v>
      </c>
      <c r="H13" s="29">
        <v>16000</v>
      </c>
      <c r="I13" s="29">
        <v>29800</v>
      </c>
      <c r="J13" s="29">
        <v>42746.2</v>
      </c>
      <c r="K13" s="29">
        <v>55200</v>
      </c>
    </row>
    <row r="14" spans="1:11" ht="18.75" customHeight="1">
      <c r="A14" s="27">
        <v>1131</v>
      </c>
      <c r="B14" s="166" t="s">
        <v>8</v>
      </c>
      <c r="C14" s="166"/>
      <c r="D14" s="166"/>
      <c r="E14" s="29">
        <v>3667.1</v>
      </c>
      <c r="F14" s="28"/>
      <c r="G14" s="19">
        <f t="shared" si="1"/>
        <v>3667.1</v>
      </c>
      <c r="H14" s="29">
        <v>1600</v>
      </c>
      <c r="I14" s="29">
        <v>2200</v>
      </c>
      <c r="J14" s="29">
        <v>2900</v>
      </c>
      <c r="K14" s="29">
        <v>3667.1</v>
      </c>
    </row>
    <row r="15" spans="1:11" ht="22.5" customHeight="1">
      <c r="A15" s="27">
        <v>1151</v>
      </c>
      <c r="B15" s="166" t="s">
        <v>9</v>
      </c>
      <c r="C15" s="166"/>
      <c r="D15" s="166"/>
      <c r="E15" s="29">
        <v>6000</v>
      </c>
      <c r="F15" s="28"/>
      <c r="G15" s="19">
        <v>6000</v>
      </c>
      <c r="H15" s="29">
        <v>1047.9</v>
      </c>
      <c r="I15" s="29">
        <v>3374</v>
      </c>
      <c r="J15" s="29">
        <v>4600</v>
      </c>
      <c r="K15" s="29">
        <v>6000</v>
      </c>
    </row>
    <row r="16" spans="1:11" ht="24.75" customHeight="1">
      <c r="A16" s="27">
        <v>1160</v>
      </c>
      <c r="B16" s="166" t="s">
        <v>10</v>
      </c>
      <c r="C16" s="166"/>
      <c r="D16" s="166"/>
      <c r="E16" s="29"/>
      <c r="F16" s="28"/>
      <c r="G16" s="19">
        <f t="shared" si="1"/>
        <v>0</v>
      </c>
      <c r="H16" s="29">
        <v>0</v>
      </c>
      <c r="I16" s="29">
        <v>0</v>
      </c>
      <c r="J16" s="29">
        <v>0</v>
      </c>
      <c r="K16" s="29">
        <v>0</v>
      </c>
    </row>
    <row r="17" spans="1:11" ht="44.25" customHeight="1">
      <c r="A17" s="26">
        <v>1200</v>
      </c>
      <c r="B17" s="168" t="s">
        <v>11</v>
      </c>
      <c r="C17" s="169"/>
      <c r="D17" s="170"/>
      <c r="E17" s="50">
        <f>E18+E19+E20</f>
        <v>592430.8</v>
      </c>
      <c r="F17" s="55">
        <f aca="true" t="shared" si="2" ref="F17:K17">SUM(F18:F20)</f>
        <v>0</v>
      </c>
      <c r="G17" s="55">
        <f t="shared" si="2"/>
        <v>592430.8</v>
      </c>
      <c r="H17" s="55">
        <f t="shared" si="2"/>
        <v>147778.50000000003</v>
      </c>
      <c r="I17" s="55">
        <f t="shared" si="2"/>
        <v>295886.10000000003</v>
      </c>
      <c r="J17" s="55">
        <f t="shared" si="2"/>
        <v>443993.89999999997</v>
      </c>
      <c r="K17" s="55">
        <f t="shared" si="2"/>
        <v>592430.8</v>
      </c>
    </row>
    <row r="18" spans="1:11" ht="72" customHeight="1">
      <c r="A18" s="27">
        <v>1250</v>
      </c>
      <c r="B18" s="159" t="s">
        <v>118</v>
      </c>
      <c r="C18" s="160"/>
      <c r="D18" s="161"/>
      <c r="E18" s="29">
        <v>573140.8</v>
      </c>
      <c r="F18" s="31"/>
      <c r="G18" s="29">
        <f>E18+F18</f>
        <v>573140.8</v>
      </c>
      <c r="H18" s="32">
        <v>143285.2</v>
      </c>
      <c r="I18" s="32">
        <v>286570.4</v>
      </c>
      <c r="J18" s="32">
        <v>429855.1</v>
      </c>
      <c r="K18" s="32">
        <v>573140.8</v>
      </c>
    </row>
    <row r="19" spans="1:11" ht="101.25" customHeight="1">
      <c r="A19" s="27">
        <v>1251</v>
      </c>
      <c r="B19" s="159" t="s">
        <v>119</v>
      </c>
      <c r="C19" s="160"/>
      <c r="D19" s="161"/>
      <c r="E19" s="29">
        <v>15322.6</v>
      </c>
      <c r="F19" s="31"/>
      <c r="G19" s="29">
        <f>E19+F19</f>
        <v>15322.6</v>
      </c>
      <c r="H19" s="29">
        <v>3830.7</v>
      </c>
      <c r="I19" s="54">
        <v>7661.3</v>
      </c>
      <c r="J19" s="29">
        <v>11492.5</v>
      </c>
      <c r="K19" s="29">
        <v>15322.6</v>
      </c>
    </row>
    <row r="20" spans="1:11" ht="57.75" customHeight="1">
      <c r="A20" s="27">
        <v>1257</v>
      </c>
      <c r="B20" s="159" t="s">
        <v>120</v>
      </c>
      <c r="C20" s="160"/>
      <c r="D20" s="161"/>
      <c r="E20" s="29">
        <v>3967.4</v>
      </c>
      <c r="F20" s="31"/>
      <c r="G20" s="29">
        <f>E20+F20</f>
        <v>3967.4</v>
      </c>
      <c r="H20" s="29">
        <v>662.6</v>
      </c>
      <c r="I20" s="29">
        <v>1654.4</v>
      </c>
      <c r="J20" s="29">
        <v>2646.3</v>
      </c>
      <c r="K20" s="29">
        <v>3967.4</v>
      </c>
    </row>
    <row r="21" spans="1:11" ht="38.25" customHeight="1">
      <c r="A21" s="26">
        <v>1300</v>
      </c>
      <c r="B21" s="159" t="s">
        <v>103</v>
      </c>
      <c r="C21" s="160"/>
      <c r="D21" s="161"/>
      <c r="E21" s="56">
        <f>SUM(E22+E23+E24+E25+E27)</f>
        <v>66975.40000000001</v>
      </c>
      <c r="F21" s="56">
        <f>SUM(F22:F27)</f>
        <v>0</v>
      </c>
      <c r="G21" s="56">
        <f>SUM(G22+G23+G24+G25+G27)</f>
        <v>66975.40000000001</v>
      </c>
      <c r="H21" s="56">
        <f>SUM(H22+H23+H24+H25+H27)</f>
        <v>14960</v>
      </c>
      <c r="I21" s="56">
        <f>SUM(I22+I23+I24+I25+I27)</f>
        <v>31040.3</v>
      </c>
      <c r="J21" s="56">
        <f>SUM(J22+J23+J24+J25+J27)</f>
        <v>51588.3</v>
      </c>
      <c r="K21" s="56">
        <f>SUM(K22+K23+K24+K25+K27)</f>
        <v>66975.40000000001</v>
      </c>
    </row>
    <row r="22" spans="1:11" ht="45" customHeight="1">
      <c r="A22" s="27">
        <v>1331</v>
      </c>
      <c r="B22" s="159" t="s">
        <v>12</v>
      </c>
      <c r="C22" s="160"/>
      <c r="D22" s="161"/>
      <c r="E22" s="33">
        <v>7100</v>
      </c>
      <c r="F22" s="31"/>
      <c r="G22" s="29">
        <f aca="true" t="shared" si="3" ref="G22:G27">E22+F22</f>
        <v>7100</v>
      </c>
      <c r="H22" s="29">
        <v>1500</v>
      </c>
      <c r="I22" s="29">
        <v>3100</v>
      </c>
      <c r="J22" s="29">
        <v>5200</v>
      </c>
      <c r="K22" s="29">
        <v>7100</v>
      </c>
    </row>
    <row r="23" spans="1:11" ht="47.25" customHeight="1">
      <c r="A23" s="27">
        <v>1334</v>
      </c>
      <c r="B23" s="159" t="s">
        <v>13</v>
      </c>
      <c r="C23" s="160"/>
      <c r="D23" s="161"/>
      <c r="E23" s="33">
        <v>7400</v>
      </c>
      <c r="F23" s="31"/>
      <c r="G23" s="29">
        <f t="shared" si="3"/>
        <v>7400</v>
      </c>
      <c r="H23" s="29">
        <v>1600</v>
      </c>
      <c r="I23" s="29">
        <v>3200.3</v>
      </c>
      <c r="J23" s="29">
        <v>5500</v>
      </c>
      <c r="K23" s="29">
        <v>7400</v>
      </c>
    </row>
    <row r="24" spans="1:11" ht="47.25" customHeight="1">
      <c r="A24" s="27">
        <v>1342</v>
      </c>
      <c r="B24" s="159" t="s">
        <v>14</v>
      </c>
      <c r="C24" s="160"/>
      <c r="D24" s="161"/>
      <c r="E24" s="29">
        <v>5363.2</v>
      </c>
      <c r="F24" s="31"/>
      <c r="G24" s="29">
        <f t="shared" si="3"/>
        <v>5363.2</v>
      </c>
      <c r="H24" s="29">
        <v>1330</v>
      </c>
      <c r="I24" s="29">
        <v>2710</v>
      </c>
      <c r="J24" s="29">
        <v>3985</v>
      </c>
      <c r="K24" s="29">
        <v>5363.2</v>
      </c>
    </row>
    <row r="25" spans="1:11" ht="20.25" customHeight="1">
      <c r="A25" s="27">
        <v>1351</v>
      </c>
      <c r="B25" s="159" t="s">
        <v>121</v>
      </c>
      <c r="C25" s="160"/>
      <c r="D25" s="161"/>
      <c r="E25" s="33">
        <v>42708.9</v>
      </c>
      <c r="F25" s="31"/>
      <c r="G25" s="29">
        <f t="shared" si="3"/>
        <v>42708.9</v>
      </c>
      <c r="H25" s="29">
        <v>10500</v>
      </c>
      <c r="I25" s="29">
        <v>21000</v>
      </c>
      <c r="J25" s="29">
        <v>32500</v>
      </c>
      <c r="K25" s="29">
        <v>42708.9</v>
      </c>
    </row>
    <row r="26" spans="1:11" ht="20.25" customHeight="1">
      <c r="A26" s="27"/>
      <c r="B26" s="159" t="s">
        <v>122</v>
      </c>
      <c r="C26" s="171"/>
      <c r="D26" s="172"/>
      <c r="E26" s="33">
        <v>10500</v>
      </c>
      <c r="F26" s="31"/>
      <c r="G26" s="29">
        <f t="shared" si="3"/>
        <v>10500</v>
      </c>
      <c r="H26" s="29">
        <v>2625</v>
      </c>
      <c r="I26" s="29">
        <v>5250</v>
      </c>
      <c r="J26" s="29">
        <v>7875</v>
      </c>
      <c r="K26" s="29">
        <v>10500</v>
      </c>
    </row>
    <row r="27" spans="1:11" ht="21.75" customHeight="1">
      <c r="A27" s="27">
        <v>1390</v>
      </c>
      <c r="B27" s="159" t="s">
        <v>15</v>
      </c>
      <c r="C27" s="160"/>
      <c r="D27" s="161"/>
      <c r="E27" s="65">
        <v>4403.3</v>
      </c>
      <c r="F27" s="71"/>
      <c r="G27" s="70">
        <f t="shared" si="3"/>
        <v>4403.3</v>
      </c>
      <c r="H27" s="70">
        <v>30</v>
      </c>
      <c r="I27" s="70">
        <v>1030</v>
      </c>
      <c r="J27" s="70">
        <v>4403.3</v>
      </c>
      <c r="K27" s="70">
        <v>4403.3</v>
      </c>
    </row>
    <row r="28" spans="1:11" ht="15.75" customHeight="1">
      <c r="A28" s="27"/>
      <c r="B28" s="162"/>
      <c r="C28" s="162"/>
      <c r="D28" s="162"/>
      <c r="E28" s="28"/>
      <c r="F28" s="34"/>
      <c r="G28" s="29"/>
      <c r="H28" s="29"/>
      <c r="I28" s="29"/>
      <c r="J28" s="29"/>
      <c r="K28" s="29"/>
    </row>
    <row r="29" spans="1:11" ht="35.25" customHeight="1">
      <c r="A29" s="35">
        <v>1100</v>
      </c>
      <c r="B29" s="110" t="s">
        <v>109</v>
      </c>
      <c r="C29" s="111"/>
      <c r="D29" s="112"/>
      <c r="E29" s="57">
        <f aca="true" t="shared" si="4" ref="E29:K29">E10+E17+E21+E28</f>
        <v>772273.3</v>
      </c>
      <c r="F29" s="57">
        <f t="shared" si="4"/>
        <v>0</v>
      </c>
      <c r="G29" s="57">
        <f t="shared" si="4"/>
        <v>772273.3</v>
      </c>
      <c r="H29" s="57">
        <f t="shared" si="4"/>
        <v>192186.40000000002</v>
      </c>
      <c r="I29" s="57">
        <f t="shared" si="4"/>
        <v>384700.4</v>
      </c>
      <c r="J29" s="57">
        <f t="shared" si="4"/>
        <v>580228.4</v>
      </c>
      <c r="K29" s="52">
        <f t="shared" si="4"/>
        <v>772273.3</v>
      </c>
    </row>
    <row r="30" spans="1:11" ht="39.75" customHeight="1">
      <c r="A30" s="163" t="s">
        <v>16</v>
      </c>
      <c r="B30" s="163"/>
      <c r="C30" s="163"/>
      <c r="D30" s="163"/>
      <c r="E30" s="7">
        <v>0</v>
      </c>
      <c r="F30" s="53">
        <v>79770</v>
      </c>
      <c r="G30" s="7">
        <v>79770</v>
      </c>
      <c r="H30" s="7">
        <v>79770</v>
      </c>
      <c r="I30" s="7">
        <v>79770</v>
      </c>
      <c r="J30" s="7">
        <v>79770</v>
      </c>
      <c r="K30" s="7">
        <v>79770</v>
      </c>
    </row>
    <row r="31" spans="1:11" ht="12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13.5" customHeight="1">
      <c r="A32" s="164" t="s">
        <v>108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</row>
    <row r="33" spans="1:11" ht="9.75" customHeight="1">
      <c r="A33" s="165"/>
      <c r="B33" s="165"/>
      <c r="C33" s="165"/>
      <c r="D33" s="165"/>
      <c r="E33" s="165"/>
      <c r="F33" s="165"/>
      <c r="G33" s="165"/>
      <c r="H33" s="165"/>
      <c r="I33" s="165"/>
      <c r="J33" s="153" t="s">
        <v>105</v>
      </c>
      <c r="K33" s="153"/>
    </row>
    <row r="34" spans="1:11" ht="12" customHeight="1">
      <c r="A34" s="148" t="s">
        <v>111</v>
      </c>
      <c r="B34" s="148" t="s">
        <v>17</v>
      </c>
      <c r="C34" s="148" t="s">
        <v>18</v>
      </c>
      <c r="D34" s="149" t="s">
        <v>23</v>
      </c>
      <c r="E34" s="151" t="s">
        <v>97</v>
      </c>
      <c r="F34" s="151" t="s">
        <v>98</v>
      </c>
      <c r="G34" s="154" t="s">
        <v>2</v>
      </c>
      <c r="H34" s="156" t="s">
        <v>3</v>
      </c>
      <c r="I34" s="157"/>
      <c r="J34" s="157"/>
      <c r="K34" s="158"/>
    </row>
    <row r="35" spans="1:11" ht="39" customHeight="1">
      <c r="A35" s="148"/>
      <c r="B35" s="148"/>
      <c r="C35" s="148"/>
      <c r="D35" s="150"/>
      <c r="E35" s="152"/>
      <c r="F35" s="152"/>
      <c r="G35" s="155"/>
      <c r="H35" s="27" t="s">
        <v>4</v>
      </c>
      <c r="I35" s="27" t="s">
        <v>99</v>
      </c>
      <c r="J35" s="27" t="s">
        <v>5</v>
      </c>
      <c r="K35" s="27" t="s">
        <v>100</v>
      </c>
    </row>
    <row r="36" spans="1:11" ht="24" customHeight="1">
      <c r="A36" s="26">
        <v>1</v>
      </c>
      <c r="B36" s="26">
        <v>2</v>
      </c>
      <c r="C36" s="26">
        <v>3</v>
      </c>
      <c r="D36" s="37">
        <v>4</v>
      </c>
      <c r="E36" s="37">
        <v>5</v>
      </c>
      <c r="F36" s="37">
        <v>6</v>
      </c>
      <c r="G36" s="37">
        <v>7</v>
      </c>
      <c r="H36" s="26">
        <v>8</v>
      </c>
      <c r="I36" s="26">
        <v>9</v>
      </c>
      <c r="J36" s="26">
        <v>10</v>
      </c>
      <c r="K36" s="26">
        <v>11</v>
      </c>
    </row>
    <row r="37" spans="1:11" ht="28.5" customHeight="1">
      <c r="A37" s="147" t="s">
        <v>24</v>
      </c>
      <c r="B37" s="2">
        <v>0</v>
      </c>
      <c r="C37" s="2">
        <v>0</v>
      </c>
      <c r="D37" s="10" t="s">
        <v>19</v>
      </c>
      <c r="E37" s="14">
        <f>E40+E39+E38</f>
        <v>237963.2</v>
      </c>
      <c r="F37" s="10">
        <f>F40+F39+F38</f>
        <v>45861</v>
      </c>
      <c r="G37" s="10">
        <f>G40+G39+G38</f>
        <v>283824.2</v>
      </c>
      <c r="H37" s="9">
        <f>H38+H39+H40</f>
        <v>89291</v>
      </c>
      <c r="I37" s="9">
        <f>I38+I39+I40</f>
        <v>157121</v>
      </c>
      <c r="J37" s="9">
        <f>J38+J39+J40</f>
        <v>222026</v>
      </c>
      <c r="K37" s="9">
        <f>SUM(K38:K40)</f>
        <v>283824.2</v>
      </c>
    </row>
    <row r="38" spans="1:11" ht="38.25">
      <c r="A38" s="147"/>
      <c r="B38" s="2">
        <v>1</v>
      </c>
      <c r="C38" s="2">
        <v>1</v>
      </c>
      <c r="D38" s="39" t="s">
        <v>93</v>
      </c>
      <c r="E38" s="29">
        <v>225100</v>
      </c>
      <c r="F38" s="29">
        <v>15091</v>
      </c>
      <c r="G38" s="29">
        <f>E38+F38</f>
        <v>240191</v>
      </c>
      <c r="H38" s="29">
        <v>70571</v>
      </c>
      <c r="I38" s="29">
        <v>128131</v>
      </c>
      <c r="J38" s="29">
        <v>183771</v>
      </c>
      <c r="K38" s="29">
        <v>240191</v>
      </c>
    </row>
    <row r="39" spans="1:11" ht="12.75">
      <c r="A39" s="147"/>
      <c r="B39" s="40" t="s">
        <v>29</v>
      </c>
      <c r="C39" s="40" t="s">
        <v>29</v>
      </c>
      <c r="D39" s="39" t="s">
        <v>94</v>
      </c>
      <c r="E39" s="41">
        <v>5363.2</v>
      </c>
      <c r="F39" s="39"/>
      <c r="G39" s="4">
        <f>E39+F39</f>
        <v>5363.2</v>
      </c>
      <c r="H39" s="32">
        <v>1330</v>
      </c>
      <c r="I39" s="32">
        <v>2710</v>
      </c>
      <c r="J39" s="32">
        <v>3985</v>
      </c>
      <c r="K39" s="32">
        <v>5363.2</v>
      </c>
    </row>
    <row r="40" spans="1:11" ht="21.75" customHeight="1">
      <c r="A40" s="147"/>
      <c r="B40" s="40" t="s">
        <v>30</v>
      </c>
      <c r="C40" s="40" t="s">
        <v>24</v>
      </c>
      <c r="D40" s="39" t="s">
        <v>89</v>
      </c>
      <c r="E40" s="29">
        <v>7500</v>
      </c>
      <c r="F40" s="39">
        <v>30770</v>
      </c>
      <c r="G40" s="29">
        <f>E40+F40</f>
        <v>38270</v>
      </c>
      <c r="H40" s="29">
        <v>17390</v>
      </c>
      <c r="I40" s="29">
        <v>26280</v>
      </c>
      <c r="J40" s="29">
        <v>34270</v>
      </c>
      <c r="K40" s="29">
        <v>38270</v>
      </c>
    </row>
    <row r="41" spans="1:11" ht="8.25" customHeight="1">
      <c r="A41" s="147"/>
      <c r="B41" s="2"/>
      <c r="C41" s="2"/>
      <c r="D41" s="39"/>
      <c r="E41" s="39"/>
      <c r="F41" s="39"/>
      <c r="G41" s="4"/>
      <c r="H41" s="4"/>
      <c r="I41" s="4"/>
      <c r="J41" s="4"/>
      <c r="K41" s="4"/>
    </row>
    <row r="42" spans="1:11" ht="42" customHeight="1">
      <c r="A42" s="147" t="s">
        <v>25</v>
      </c>
      <c r="B42" s="2">
        <v>0</v>
      </c>
      <c r="C42" s="2">
        <v>0</v>
      </c>
      <c r="D42" s="42" t="s">
        <v>33</v>
      </c>
      <c r="E42" s="20">
        <f>E43+E44+E45+E46+E47+E47</f>
        <v>10414</v>
      </c>
      <c r="F42" s="58">
        <f>F43+F46+F47</f>
        <v>13909</v>
      </c>
      <c r="G42" s="20">
        <f>G43+G46+G47</f>
        <v>24323</v>
      </c>
      <c r="H42" s="20">
        <f>H43+H44+H45+H46+H47+H47</f>
        <v>16954</v>
      </c>
      <c r="I42" s="20">
        <f>I43+I44+I45+I46+I47+I47</f>
        <v>18314</v>
      </c>
      <c r="J42" s="20">
        <f>J43+J44+J45+J46+J47+J47</f>
        <v>22937.3</v>
      </c>
      <c r="K42" s="20">
        <f>K43+K44+K45+K46+K47+K47</f>
        <v>24323</v>
      </c>
    </row>
    <row r="43" spans="1:11" ht="32.25" customHeight="1">
      <c r="A43" s="147"/>
      <c r="B43" s="40" t="s">
        <v>31</v>
      </c>
      <c r="C43" s="40" t="s">
        <v>24</v>
      </c>
      <c r="D43" s="12" t="s">
        <v>32</v>
      </c>
      <c r="E43" s="62">
        <v>8619</v>
      </c>
      <c r="F43" s="63">
        <v>13909</v>
      </c>
      <c r="G43" s="64">
        <f>E43+F43</f>
        <v>22528</v>
      </c>
      <c r="H43" s="64">
        <v>15159</v>
      </c>
      <c r="I43" s="64">
        <v>16519</v>
      </c>
      <c r="J43" s="64">
        <v>21142.3</v>
      </c>
      <c r="K43" s="64">
        <v>22528</v>
      </c>
    </row>
    <row r="44" spans="1:11" ht="28.5" customHeight="1">
      <c r="A44" s="38" t="s">
        <v>25</v>
      </c>
      <c r="B44" s="2">
        <v>4</v>
      </c>
      <c r="C44" s="2">
        <v>0</v>
      </c>
      <c r="D44" s="2" t="s">
        <v>20</v>
      </c>
      <c r="E44" s="2"/>
      <c r="F44" s="2"/>
      <c r="G44" s="4"/>
      <c r="H44" s="4"/>
      <c r="I44" s="4">
        <v>0</v>
      </c>
      <c r="J44" s="4"/>
      <c r="K44" s="4"/>
    </row>
    <row r="45" spans="1:11" ht="17.25" customHeight="1">
      <c r="A45" s="147" t="s">
        <v>25</v>
      </c>
      <c r="B45" s="2">
        <v>5</v>
      </c>
      <c r="C45" s="2">
        <v>0</v>
      </c>
      <c r="D45" s="2" t="s">
        <v>21</v>
      </c>
      <c r="E45" s="2"/>
      <c r="F45" s="2"/>
      <c r="G45" s="4"/>
      <c r="H45" s="4"/>
      <c r="I45" s="4"/>
      <c r="J45" s="4"/>
      <c r="K45" s="4"/>
    </row>
    <row r="46" spans="1:11" ht="25.5">
      <c r="A46" s="147"/>
      <c r="B46" s="2">
        <v>5</v>
      </c>
      <c r="C46" s="2">
        <v>1</v>
      </c>
      <c r="D46" s="2" t="s">
        <v>90</v>
      </c>
      <c r="E46" s="12">
        <v>1795</v>
      </c>
      <c r="F46" s="12"/>
      <c r="G46" s="9">
        <f>E46+F46</f>
        <v>1795</v>
      </c>
      <c r="H46" s="4">
        <v>1795</v>
      </c>
      <c r="I46" s="4">
        <v>1795</v>
      </c>
      <c r="J46" s="9">
        <v>1795</v>
      </c>
      <c r="K46" s="9">
        <v>1795</v>
      </c>
    </row>
    <row r="47" spans="1:11" ht="38.25">
      <c r="A47" s="147" t="s">
        <v>25</v>
      </c>
      <c r="B47" s="2">
        <v>9</v>
      </c>
      <c r="C47" s="2">
        <v>0</v>
      </c>
      <c r="D47" s="12" t="s">
        <v>33</v>
      </c>
      <c r="E47" s="11">
        <v>0</v>
      </c>
      <c r="F47" s="12"/>
      <c r="G47" s="9">
        <f>E47+F47</f>
        <v>0</v>
      </c>
      <c r="H47" s="9"/>
      <c r="I47" s="9"/>
      <c r="J47" s="9"/>
      <c r="K47" s="9"/>
    </row>
    <row r="48" spans="1:11" ht="8.25" customHeight="1">
      <c r="A48" s="147"/>
      <c r="B48" s="2"/>
      <c r="C48" s="2"/>
      <c r="D48" s="2"/>
      <c r="E48" s="2"/>
      <c r="F48" s="2"/>
      <c r="G48" s="4"/>
      <c r="H48" s="4"/>
      <c r="I48" s="4"/>
      <c r="J48" s="4"/>
      <c r="K48" s="4"/>
    </row>
    <row r="49" spans="1:11" ht="25.5" customHeight="1">
      <c r="A49" s="38" t="s">
        <v>26</v>
      </c>
      <c r="B49" s="2">
        <v>0</v>
      </c>
      <c r="C49" s="2">
        <v>0</v>
      </c>
      <c r="D49" s="12" t="s">
        <v>22</v>
      </c>
      <c r="E49" s="62">
        <f aca="true" t="shared" si="5" ref="E49:K49">E50+E51+E52</f>
        <v>227155</v>
      </c>
      <c r="F49" s="62">
        <f t="shared" si="5"/>
        <v>0</v>
      </c>
      <c r="G49" s="62">
        <f t="shared" si="5"/>
        <v>227155</v>
      </c>
      <c r="H49" s="62">
        <f t="shared" si="5"/>
        <v>56500</v>
      </c>
      <c r="I49" s="62">
        <f t="shared" si="5"/>
        <v>114100</v>
      </c>
      <c r="J49" s="62">
        <f t="shared" si="5"/>
        <v>169700</v>
      </c>
      <c r="K49" s="62">
        <f t="shared" si="5"/>
        <v>227155</v>
      </c>
    </row>
    <row r="50" spans="1:11" ht="24.75" customHeight="1">
      <c r="A50" s="38"/>
      <c r="B50" s="2">
        <v>1</v>
      </c>
      <c r="C50" s="2">
        <v>1</v>
      </c>
      <c r="D50" s="2" t="s">
        <v>27</v>
      </c>
      <c r="E50" s="13">
        <v>227155</v>
      </c>
      <c r="F50" s="13">
        <f>F51</f>
        <v>0</v>
      </c>
      <c r="G50" s="4">
        <f aca="true" t="shared" si="6" ref="G50:G56">E50+F50</f>
        <v>227155</v>
      </c>
      <c r="H50" s="13">
        <v>56500</v>
      </c>
      <c r="I50" s="13">
        <v>114100</v>
      </c>
      <c r="J50" s="13">
        <v>169700</v>
      </c>
      <c r="K50" s="4">
        <v>227155</v>
      </c>
    </row>
    <row r="51" spans="1:11" ht="25.5">
      <c r="A51" s="38"/>
      <c r="B51" s="2">
        <v>1</v>
      </c>
      <c r="C51" s="2">
        <v>1</v>
      </c>
      <c r="D51" s="2" t="s">
        <v>114</v>
      </c>
      <c r="E51" s="2"/>
      <c r="F51" s="2"/>
      <c r="G51" s="4">
        <f t="shared" si="6"/>
        <v>0</v>
      </c>
      <c r="H51" s="4"/>
      <c r="I51" s="4"/>
      <c r="J51" s="4"/>
      <c r="K51" s="4"/>
    </row>
    <row r="52" spans="1:11" ht="25.5">
      <c r="A52" s="43"/>
      <c r="B52" s="2">
        <v>6</v>
      </c>
      <c r="C52" s="2">
        <v>1</v>
      </c>
      <c r="D52" s="2" t="s">
        <v>116</v>
      </c>
      <c r="E52" s="2"/>
      <c r="F52" s="2">
        <v>0</v>
      </c>
      <c r="G52" s="4">
        <f t="shared" si="6"/>
        <v>0</v>
      </c>
      <c r="H52" s="4">
        <v>0</v>
      </c>
      <c r="I52" s="4"/>
      <c r="J52" s="4"/>
      <c r="K52" s="4"/>
    </row>
    <row r="53" spans="1:11" ht="18.75" customHeight="1">
      <c r="A53" s="139" t="s">
        <v>30</v>
      </c>
      <c r="B53" s="2">
        <v>0</v>
      </c>
      <c r="C53" s="2">
        <v>0</v>
      </c>
      <c r="D53" s="2" t="s">
        <v>34</v>
      </c>
      <c r="E53" s="11">
        <f>E57</f>
        <v>899.1</v>
      </c>
      <c r="F53" s="11">
        <f>F57</f>
        <v>20000</v>
      </c>
      <c r="G53" s="9">
        <f>E53+F53+G56</f>
        <v>26242.1</v>
      </c>
      <c r="H53" s="9">
        <f>H54+H55+H56+H57+H58</f>
        <v>21530</v>
      </c>
      <c r="I53" s="9">
        <f>I54+I55+I56+I57+I58</f>
        <v>23070</v>
      </c>
      <c r="J53" s="9">
        <f>J54+J55+J56+J57+J58</f>
        <v>24610</v>
      </c>
      <c r="K53" s="9">
        <f>K54+K55+K56+K57+K58</f>
        <v>26242.1</v>
      </c>
    </row>
    <row r="54" spans="1:11" ht="21.75" customHeight="1">
      <c r="A54" s="140"/>
      <c r="B54" s="2">
        <v>1</v>
      </c>
      <c r="C54" s="2">
        <v>1</v>
      </c>
      <c r="D54" s="2" t="s">
        <v>35</v>
      </c>
      <c r="E54" s="2"/>
      <c r="F54" s="2"/>
      <c r="G54" s="4">
        <f t="shared" si="6"/>
        <v>0</v>
      </c>
      <c r="H54" s="4"/>
      <c r="I54" s="4"/>
      <c r="J54" s="4"/>
      <c r="K54" s="4"/>
    </row>
    <row r="55" spans="1:11" ht="19.5" customHeight="1">
      <c r="A55" s="140"/>
      <c r="B55" s="27">
        <v>2</v>
      </c>
      <c r="C55" s="27">
        <v>1</v>
      </c>
      <c r="D55" s="28" t="s">
        <v>36</v>
      </c>
      <c r="E55" s="28"/>
      <c r="F55" s="28"/>
      <c r="G55" s="4">
        <f t="shared" si="6"/>
        <v>0</v>
      </c>
      <c r="H55" s="29"/>
      <c r="I55" s="29"/>
      <c r="J55" s="29"/>
      <c r="K55" s="29"/>
    </row>
    <row r="56" spans="1:11" ht="25.5">
      <c r="A56" s="140"/>
      <c r="B56" s="27">
        <v>3</v>
      </c>
      <c r="C56" s="27">
        <v>1</v>
      </c>
      <c r="D56" s="28" t="s">
        <v>37</v>
      </c>
      <c r="E56" s="27">
        <v>5343</v>
      </c>
      <c r="F56" s="28"/>
      <c r="G56" s="4">
        <f t="shared" si="6"/>
        <v>5343</v>
      </c>
      <c r="H56" s="29">
        <v>1300</v>
      </c>
      <c r="I56" s="29">
        <v>2600</v>
      </c>
      <c r="J56" s="29">
        <v>4000</v>
      </c>
      <c r="K56" s="29">
        <v>5343</v>
      </c>
    </row>
    <row r="57" spans="1:11" ht="25.5" customHeight="1">
      <c r="A57" s="140"/>
      <c r="B57" s="27">
        <v>4</v>
      </c>
      <c r="C57" s="27">
        <v>1</v>
      </c>
      <c r="D57" s="28" t="s">
        <v>38</v>
      </c>
      <c r="E57" s="4">
        <v>899.1</v>
      </c>
      <c r="F57" s="4">
        <v>20000</v>
      </c>
      <c r="G57" s="4">
        <f>E57+F57</f>
        <v>20899.1</v>
      </c>
      <c r="H57" s="4">
        <v>20230</v>
      </c>
      <c r="I57" s="4">
        <v>20470</v>
      </c>
      <c r="J57" s="4">
        <v>20610</v>
      </c>
      <c r="K57" s="4">
        <v>20899.1</v>
      </c>
    </row>
    <row r="58" spans="1:11" ht="19.5" customHeight="1">
      <c r="A58" s="141"/>
      <c r="B58" s="27">
        <v>5</v>
      </c>
      <c r="C58" s="27">
        <v>1</v>
      </c>
      <c r="D58" s="28" t="s">
        <v>39</v>
      </c>
      <c r="E58" s="28"/>
      <c r="F58" s="28"/>
      <c r="G58" s="4"/>
      <c r="H58" s="29"/>
      <c r="I58" s="29"/>
      <c r="J58" s="29"/>
      <c r="K58" s="29"/>
    </row>
    <row r="59" spans="1:11" ht="25.5" customHeight="1">
      <c r="A59" s="139" t="s">
        <v>40</v>
      </c>
      <c r="B59" s="2">
        <v>0</v>
      </c>
      <c r="C59" s="2">
        <v>0</v>
      </c>
      <c r="D59" s="12" t="s">
        <v>41</v>
      </c>
      <c r="E59" s="9">
        <f>E60+E61+E62+E63+E64+E65+E66</f>
        <v>84499</v>
      </c>
      <c r="F59" s="9">
        <f aca="true" t="shared" si="7" ref="F59:K59">F60+F61+F62+F63+F64+F65+F66</f>
        <v>0</v>
      </c>
      <c r="G59" s="9">
        <f t="shared" si="7"/>
        <v>84499</v>
      </c>
      <c r="H59" s="9">
        <f t="shared" si="7"/>
        <v>21667</v>
      </c>
      <c r="I59" s="9">
        <f t="shared" si="7"/>
        <v>43129</v>
      </c>
      <c r="J59" s="9">
        <f t="shared" si="7"/>
        <v>64304</v>
      </c>
      <c r="K59" s="9">
        <f t="shared" si="7"/>
        <v>84499</v>
      </c>
    </row>
    <row r="60" spans="1:11" ht="41.25" customHeight="1">
      <c r="A60" s="140"/>
      <c r="B60" s="2">
        <v>1</v>
      </c>
      <c r="C60" s="2">
        <v>1</v>
      </c>
      <c r="D60" s="2" t="s">
        <v>112</v>
      </c>
      <c r="E60" s="4">
        <v>15000</v>
      </c>
      <c r="F60" s="2"/>
      <c r="G60" s="4">
        <f>E60+F60</f>
        <v>15000</v>
      </c>
      <c r="H60" s="4">
        <v>4077</v>
      </c>
      <c r="I60" s="4">
        <v>8034</v>
      </c>
      <c r="J60" s="4">
        <v>11954</v>
      </c>
      <c r="K60" s="4">
        <v>15000</v>
      </c>
    </row>
    <row r="61" spans="1:11" ht="28.5" customHeight="1">
      <c r="A61" s="140"/>
      <c r="B61" s="44">
        <v>1</v>
      </c>
      <c r="C61" s="2">
        <v>1</v>
      </c>
      <c r="D61" s="2" t="s">
        <v>113</v>
      </c>
      <c r="E61" s="4"/>
      <c r="F61" s="2"/>
      <c r="G61" s="4">
        <f>E61+F61</f>
        <v>0</v>
      </c>
      <c r="H61" s="4">
        <v>0</v>
      </c>
      <c r="I61" s="4"/>
      <c r="J61" s="4"/>
      <c r="K61" s="4"/>
    </row>
    <row r="62" spans="1:11" ht="14.25" customHeight="1">
      <c r="A62" s="140"/>
      <c r="B62" s="142">
        <v>2</v>
      </c>
      <c r="C62" s="27">
        <v>1</v>
      </c>
      <c r="D62" s="28" t="s">
        <v>42</v>
      </c>
      <c r="E62" s="29">
        <v>10000</v>
      </c>
      <c r="F62" s="28"/>
      <c r="G62" s="4">
        <f>E62+F62</f>
        <v>10000</v>
      </c>
      <c r="H62" s="29">
        <v>2500</v>
      </c>
      <c r="I62" s="29">
        <v>5000</v>
      </c>
      <c r="J62" s="29">
        <v>7500</v>
      </c>
      <c r="K62" s="29">
        <v>10000</v>
      </c>
    </row>
    <row r="63" spans="1:11" ht="11.25" customHeight="1">
      <c r="A63" s="140"/>
      <c r="B63" s="143"/>
      <c r="C63" s="27">
        <v>2</v>
      </c>
      <c r="D63" s="28" t="s">
        <v>43</v>
      </c>
      <c r="E63" s="29"/>
      <c r="F63" s="28"/>
      <c r="G63" s="4">
        <f>E63+F63</f>
        <v>0</v>
      </c>
      <c r="H63" s="29"/>
      <c r="I63" s="29"/>
      <c r="J63" s="29"/>
      <c r="K63" s="29"/>
    </row>
    <row r="64" spans="1:11" ht="51">
      <c r="A64" s="140"/>
      <c r="B64" s="143"/>
      <c r="C64" s="27">
        <v>3</v>
      </c>
      <c r="D64" s="28" t="s">
        <v>44</v>
      </c>
      <c r="E64" s="29">
        <v>23300</v>
      </c>
      <c r="F64" s="28"/>
      <c r="G64" s="29">
        <f aca="true" t="shared" si="8" ref="G64:G69">E64+F64</f>
        <v>23300</v>
      </c>
      <c r="H64" s="29">
        <v>6050</v>
      </c>
      <c r="I64" s="29">
        <v>11905</v>
      </c>
      <c r="J64" s="29">
        <v>17650</v>
      </c>
      <c r="K64" s="29">
        <v>23300</v>
      </c>
    </row>
    <row r="65" spans="1:11" ht="15" customHeight="1">
      <c r="A65" s="140"/>
      <c r="B65" s="143"/>
      <c r="C65" s="27">
        <v>4</v>
      </c>
      <c r="D65" s="28" t="s">
        <v>45</v>
      </c>
      <c r="E65" s="29">
        <v>14689</v>
      </c>
      <c r="F65" s="28"/>
      <c r="G65" s="4">
        <f t="shared" si="8"/>
        <v>14689</v>
      </c>
      <c r="H65" s="29">
        <v>3600</v>
      </c>
      <c r="I65" s="29">
        <v>7300</v>
      </c>
      <c r="J65" s="29">
        <v>11000</v>
      </c>
      <c r="K65" s="29">
        <v>14689</v>
      </c>
    </row>
    <row r="66" spans="1:11" ht="24" customHeight="1">
      <c r="A66" s="141"/>
      <c r="B66" s="144"/>
      <c r="C66" s="27">
        <v>5</v>
      </c>
      <c r="D66" s="28" t="s">
        <v>86</v>
      </c>
      <c r="E66" s="29">
        <v>21510</v>
      </c>
      <c r="F66" s="28"/>
      <c r="G66" s="4">
        <f t="shared" si="8"/>
        <v>21510</v>
      </c>
      <c r="H66" s="29">
        <v>5440</v>
      </c>
      <c r="I66" s="29">
        <v>10890</v>
      </c>
      <c r="J66" s="29">
        <v>16200</v>
      </c>
      <c r="K66" s="29">
        <v>21510</v>
      </c>
    </row>
    <row r="67" spans="1:11" ht="27.75" customHeight="1">
      <c r="A67" s="38" t="s">
        <v>46</v>
      </c>
      <c r="B67" s="27">
        <v>1</v>
      </c>
      <c r="C67" s="27">
        <v>1</v>
      </c>
      <c r="D67" s="28" t="s">
        <v>47</v>
      </c>
      <c r="E67" s="7">
        <v>200000</v>
      </c>
      <c r="F67" s="28"/>
      <c r="G67" s="7">
        <f t="shared" si="8"/>
        <v>200000</v>
      </c>
      <c r="H67" s="7">
        <v>49500</v>
      </c>
      <c r="I67" s="7">
        <v>99600</v>
      </c>
      <c r="J67" s="7">
        <v>149800</v>
      </c>
      <c r="K67" s="7">
        <v>200000</v>
      </c>
    </row>
    <row r="68" spans="1:11" ht="19.5" customHeight="1">
      <c r="A68" s="27">
        <v>10</v>
      </c>
      <c r="B68" s="27">
        <v>7</v>
      </c>
      <c r="C68" s="27">
        <v>1</v>
      </c>
      <c r="D68" s="28" t="s">
        <v>48</v>
      </c>
      <c r="E68" s="7">
        <v>6000</v>
      </c>
      <c r="F68" s="28"/>
      <c r="G68" s="4">
        <f t="shared" si="8"/>
        <v>6000</v>
      </c>
      <c r="H68" s="29">
        <v>1500</v>
      </c>
      <c r="I68" s="29">
        <v>3000</v>
      </c>
      <c r="J68" s="29">
        <v>4500</v>
      </c>
      <c r="K68" s="29">
        <v>6000</v>
      </c>
    </row>
    <row r="69" spans="1:11" ht="24.75" customHeight="1">
      <c r="A69" s="27">
        <v>11</v>
      </c>
      <c r="B69" s="27">
        <v>1</v>
      </c>
      <c r="C69" s="27">
        <v>2</v>
      </c>
      <c r="D69" s="28" t="s">
        <v>49</v>
      </c>
      <c r="E69" s="7">
        <v>0</v>
      </c>
      <c r="F69" s="7"/>
      <c r="G69" s="7">
        <f t="shared" si="8"/>
        <v>0</v>
      </c>
      <c r="H69" s="29">
        <v>0</v>
      </c>
      <c r="I69" s="29">
        <v>0</v>
      </c>
      <c r="J69" s="29"/>
      <c r="K69" s="29"/>
    </row>
    <row r="70" spans="1:11" ht="19.5" customHeight="1">
      <c r="A70" s="125" t="s">
        <v>2</v>
      </c>
      <c r="B70" s="126"/>
      <c r="C70" s="126"/>
      <c r="D70" s="127"/>
      <c r="E70" s="50">
        <f>E37+E43+E46+E47+E49+E53+E59+E67+E68+E69+E56</f>
        <v>772273.3</v>
      </c>
      <c r="F70" s="50">
        <f aca="true" t="shared" si="9" ref="F70:K70">F37+F43+F46+F47+F49+F53+F59+F67+F68+F69</f>
        <v>79770</v>
      </c>
      <c r="G70" s="50">
        <f t="shared" si="9"/>
        <v>852043.2999999999</v>
      </c>
      <c r="H70" s="50">
        <f t="shared" si="9"/>
        <v>256942</v>
      </c>
      <c r="I70" s="50">
        <f t="shared" si="9"/>
        <v>458334</v>
      </c>
      <c r="J70" s="50">
        <f t="shared" si="9"/>
        <v>657877.3</v>
      </c>
      <c r="K70" s="50">
        <f t="shared" si="9"/>
        <v>852043.2999999999</v>
      </c>
    </row>
    <row r="71" spans="1:11" ht="21" customHeight="1">
      <c r="A71" s="145" t="s">
        <v>107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</row>
    <row r="72" spans="10:11" ht="14.25" customHeight="1">
      <c r="J72" s="146" t="s">
        <v>106</v>
      </c>
      <c r="K72" s="146"/>
    </row>
    <row r="73" spans="1:11" ht="9.75" customHeight="1">
      <c r="A73" s="128" t="s">
        <v>0</v>
      </c>
      <c r="B73" s="130" t="s">
        <v>51</v>
      </c>
      <c r="C73" s="131"/>
      <c r="D73" s="132"/>
      <c r="E73" s="136" t="s">
        <v>97</v>
      </c>
      <c r="F73" s="136" t="s">
        <v>98</v>
      </c>
      <c r="G73" s="138" t="s">
        <v>2</v>
      </c>
      <c r="H73" s="138" t="s">
        <v>3</v>
      </c>
      <c r="I73" s="138"/>
      <c r="J73" s="138"/>
      <c r="K73" s="138"/>
    </row>
    <row r="74" spans="1:11" ht="27.75" customHeight="1">
      <c r="A74" s="129"/>
      <c r="B74" s="133"/>
      <c r="C74" s="134"/>
      <c r="D74" s="135"/>
      <c r="E74" s="137"/>
      <c r="F74" s="137"/>
      <c r="G74" s="138"/>
      <c r="H74" s="22" t="s">
        <v>4</v>
      </c>
      <c r="I74" s="22" t="s">
        <v>99</v>
      </c>
      <c r="J74" s="22" t="s">
        <v>5</v>
      </c>
      <c r="K74" s="22" t="s">
        <v>100</v>
      </c>
    </row>
    <row r="75" spans="1:11" ht="16.5" customHeight="1">
      <c r="A75" s="24">
        <v>1</v>
      </c>
      <c r="B75" s="122">
        <v>2</v>
      </c>
      <c r="C75" s="123"/>
      <c r="D75" s="124"/>
      <c r="E75" s="23">
        <v>3</v>
      </c>
      <c r="F75" s="23">
        <v>4</v>
      </c>
      <c r="G75" s="25">
        <v>5</v>
      </c>
      <c r="H75" s="25">
        <v>6</v>
      </c>
      <c r="I75" s="25">
        <v>7</v>
      </c>
      <c r="J75" s="25">
        <v>8</v>
      </c>
      <c r="K75" s="25">
        <v>9</v>
      </c>
    </row>
    <row r="76" spans="1:11" ht="12.75" customHeight="1">
      <c r="A76" s="45" t="s">
        <v>50</v>
      </c>
      <c r="B76" s="125" t="s">
        <v>53</v>
      </c>
      <c r="C76" s="126"/>
      <c r="D76" s="127"/>
      <c r="E76" s="50">
        <f aca="true" t="shared" si="10" ref="E76:K76">SUM(E77:E102)</f>
        <v>772273.3</v>
      </c>
      <c r="F76" s="50">
        <f t="shared" si="10"/>
        <v>0</v>
      </c>
      <c r="G76" s="50">
        <f t="shared" si="10"/>
        <v>772273.3</v>
      </c>
      <c r="H76" s="50">
        <f t="shared" si="10"/>
        <v>192186.39999999997</v>
      </c>
      <c r="I76" s="50">
        <f t="shared" si="10"/>
        <v>384700.39999999997</v>
      </c>
      <c r="J76" s="50">
        <f t="shared" si="10"/>
        <v>579228.4</v>
      </c>
      <c r="K76" s="50">
        <f t="shared" si="10"/>
        <v>772273.3</v>
      </c>
    </row>
    <row r="77" spans="1:11" ht="15.75" customHeight="1">
      <c r="A77" s="21">
        <v>4111</v>
      </c>
      <c r="B77" s="107" t="s">
        <v>54</v>
      </c>
      <c r="C77" s="108"/>
      <c r="D77" s="109"/>
      <c r="E77" s="33">
        <v>219830.9</v>
      </c>
      <c r="F77" s="46"/>
      <c r="G77" s="32">
        <f>E77+F77</f>
        <v>219830.9</v>
      </c>
      <c r="H77" s="29">
        <v>54958</v>
      </c>
      <c r="I77" s="29">
        <v>109916</v>
      </c>
      <c r="J77" s="29">
        <v>164874</v>
      </c>
      <c r="K77" s="27">
        <v>219830.9</v>
      </c>
    </row>
    <row r="78" spans="1:11" ht="10.5" customHeight="1">
      <c r="A78" s="21">
        <v>4112</v>
      </c>
      <c r="B78" s="116" t="s">
        <v>55</v>
      </c>
      <c r="C78" s="116"/>
      <c r="D78" s="116"/>
      <c r="E78" s="33">
        <v>12308</v>
      </c>
      <c r="F78" s="27"/>
      <c r="G78" s="32">
        <f aca="true" t="shared" si="11" ref="G78:G113">E78+F78</f>
        <v>12308</v>
      </c>
      <c r="H78" s="29">
        <v>3077</v>
      </c>
      <c r="I78" s="29">
        <v>6154</v>
      </c>
      <c r="J78" s="29">
        <v>9231</v>
      </c>
      <c r="K78" s="29">
        <v>12308</v>
      </c>
    </row>
    <row r="79" spans="1:11" ht="11.25" customHeight="1" hidden="1">
      <c r="A79" s="21"/>
      <c r="B79" s="116"/>
      <c r="C79" s="116"/>
      <c r="D79" s="116"/>
      <c r="E79" s="33"/>
      <c r="F79" s="27"/>
      <c r="G79" s="32">
        <f t="shared" si="11"/>
        <v>0</v>
      </c>
      <c r="H79" s="29"/>
      <c r="I79" s="29"/>
      <c r="J79" s="29"/>
      <c r="K79" s="29"/>
    </row>
    <row r="80" spans="1:11" ht="13.5" customHeight="1">
      <c r="A80" s="21">
        <v>4212</v>
      </c>
      <c r="B80" s="116" t="s">
        <v>56</v>
      </c>
      <c r="C80" s="116"/>
      <c r="D80" s="116"/>
      <c r="E80" s="33">
        <v>37798.4</v>
      </c>
      <c r="F80" s="27"/>
      <c r="G80" s="32">
        <f t="shared" si="11"/>
        <v>37798.4</v>
      </c>
      <c r="H80" s="29">
        <v>9449.9</v>
      </c>
      <c r="I80" s="29">
        <v>18899.8</v>
      </c>
      <c r="J80" s="29">
        <v>28349.7</v>
      </c>
      <c r="K80" s="29">
        <v>37798.4</v>
      </c>
    </row>
    <row r="81" spans="1:11" ht="12" customHeight="1">
      <c r="A81" s="21">
        <v>4213</v>
      </c>
      <c r="B81" s="116" t="s">
        <v>57</v>
      </c>
      <c r="C81" s="116"/>
      <c r="D81" s="116"/>
      <c r="E81" s="33">
        <v>270</v>
      </c>
      <c r="F81" s="27"/>
      <c r="G81" s="32">
        <f t="shared" si="11"/>
        <v>270</v>
      </c>
      <c r="H81" s="29">
        <v>67.5</v>
      </c>
      <c r="I81" s="29">
        <v>135</v>
      </c>
      <c r="J81" s="29">
        <v>202.5</v>
      </c>
      <c r="K81" s="29">
        <v>270</v>
      </c>
    </row>
    <row r="82" spans="1:11" ht="15" customHeight="1">
      <c r="A82" s="21">
        <v>4214</v>
      </c>
      <c r="B82" s="116" t="s">
        <v>58</v>
      </c>
      <c r="C82" s="116"/>
      <c r="D82" s="116"/>
      <c r="E82" s="33">
        <v>3000</v>
      </c>
      <c r="F82" s="27"/>
      <c r="G82" s="32">
        <f t="shared" si="11"/>
        <v>3000</v>
      </c>
      <c r="H82" s="29">
        <v>750</v>
      </c>
      <c r="I82" s="29">
        <v>1500</v>
      </c>
      <c r="J82" s="29">
        <v>2250</v>
      </c>
      <c r="K82" s="29">
        <v>3000</v>
      </c>
    </row>
    <row r="83" spans="1:11" ht="21.75" customHeight="1">
      <c r="A83" s="21">
        <v>4215</v>
      </c>
      <c r="B83" s="107" t="s">
        <v>92</v>
      </c>
      <c r="C83" s="108"/>
      <c r="D83" s="109"/>
      <c r="E83" s="33">
        <v>165</v>
      </c>
      <c r="F83" s="46"/>
      <c r="G83" s="32">
        <f t="shared" si="11"/>
        <v>165</v>
      </c>
      <c r="H83" s="29">
        <v>41.2</v>
      </c>
      <c r="I83" s="29">
        <v>82.4</v>
      </c>
      <c r="J83" s="29">
        <v>123.6</v>
      </c>
      <c r="K83" s="29">
        <v>165</v>
      </c>
    </row>
    <row r="84" spans="1:11" ht="22.5" customHeight="1">
      <c r="A84" s="47">
        <v>4216</v>
      </c>
      <c r="B84" s="107" t="s">
        <v>59</v>
      </c>
      <c r="C84" s="108"/>
      <c r="D84" s="109"/>
      <c r="E84" s="33">
        <v>360</v>
      </c>
      <c r="F84" s="46"/>
      <c r="G84" s="32">
        <f t="shared" si="11"/>
        <v>360</v>
      </c>
      <c r="H84" s="29">
        <v>90</v>
      </c>
      <c r="I84" s="29">
        <v>180</v>
      </c>
      <c r="J84" s="29">
        <v>270</v>
      </c>
      <c r="K84" s="29">
        <v>360</v>
      </c>
    </row>
    <row r="85" spans="1:11" ht="13.5" customHeight="1">
      <c r="A85" s="21">
        <v>4221</v>
      </c>
      <c r="B85" s="121" t="s">
        <v>60</v>
      </c>
      <c r="C85" s="121"/>
      <c r="D85" s="121"/>
      <c r="E85" s="33">
        <v>2200</v>
      </c>
      <c r="F85" s="27"/>
      <c r="G85" s="32">
        <f t="shared" si="11"/>
        <v>2200</v>
      </c>
      <c r="H85" s="29">
        <v>550</v>
      </c>
      <c r="I85" s="29">
        <v>1100</v>
      </c>
      <c r="J85" s="29">
        <v>1650</v>
      </c>
      <c r="K85" s="29">
        <v>2200</v>
      </c>
    </row>
    <row r="86" spans="1:11" ht="13.5" customHeight="1">
      <c r="A86" s="21">
        <v>4232</v>
      </c>
      <c r="B86" s="113" t="s">
        <v>87</v>
      </c>
      <c r="C86" s="114"/>
      <c r="D86" s="115"/>
      <c r="E86" s="33">
        <v>1500</v>
      </c>
      <c r="F86" s="30"/>
      <c r="G86" s="32">
        <f t="shared" si="11"/>
        <v>1500</v>
      </c>
      <c r="H86" s="29">
        <v>375</v>
      </c>
      <c r="I86" s="29">
        <v>750</v>
      </c>
      <c r="J86" s="29">
        <v>1125</v>
      </c>
      <c r="K86" s="29">
        <v>1500</v>
      </c>
    </row>
    <row r="87" spans="1:11" ht="12.75" customHeight="1">
      <c r="A87" s="21">
        <v>4234</v>
      </c>
      <c r="B87" s="118" t="s">
        <v>95</v>
      </c>
      <c r="C87" s="119"/>
      <c r="D87" s="120"/>
      <c r="E87" s="33">
        <v>300</v>
      </c>
      <c r="F87" s="46"/>
      <c r="G87" s="32">
        <f t="shared" si="11"/>
        <v>300</v>
      </c>
      <c r="H87" s="29">
        <v>136</v>
      </c>
      <c r="I87" s="29">
        <v>150</v>
      </c>
      <c r="J87" s="29">
        <v>220</v>
      </c>
      <c r="K87" s="29">
        <v>300</v>
      </c>
    </row>
    <row r="88" spans="1:11" ht="24.75" customHeight="1">
      <c r="A88" s="21">
        <v>4237</v>
      </c>
      <c r="B88" s="121" t="s">
        <v>61</v>
      </c>
      <c r="C88" s="121"/>
      <c r="D88" s="121"/>
      <c r="E88" s="33">
        <v>3500</v>
      </c>
      <c r="F88" s="27"/>
      <c r="G88" s="32">
        <f t="shared" si="11"/>
        <v>3500</v>
      </c>
      <c r="H88" s="29">
        <v>875</v>
      </c>
      <c r="I88" s="29">
        <v>1750</v>
      </c>
      <c r="J88" s="29">
        <v>2625</v>
      </c>
      <c r="K88" s="29">
        <v>3500</v>
      </c>
    </row>
    <row r="89" spans="1:11" ht="27.75" customHeight="1">
      <c r="A89" s="21">
        <v>4239</v>
      </c>
      <c r="B89" s="107" t="s">
        <v>62</v>
      </c>
      <c r="C89" s="108"/>
      <c r="D89" s="109"/>
      <c r="E89" s="65">
        <v>14941</v>
      </c>
      <c r="F89" s="69"/>
      <c r="G89" s="67">
        <f t="shared" si="11"/>
        <v>14941</v>
      </c>
      <c r="H89" s="70">
        <v>2892</v>
      </c>
      <c r="I89" s="70">
        <v>5784</v>
      </c>
      <c r="J89" s="70">
        <v>12049.3</v>
      </c>
      <c r="K89" s="70">
        <v>14941</v>
      </c>
    </row>
    <row r="90" spans="1:11" ht="26.25" customHeight="1">
      <c r="A90" s="21">
        <v>4241</v>
      </c>
      <c r="B90" s="107" t="s">
        <v>63</v>
      </c>
      <c r="C90" s="108"/>
      <c r="D90" s="109"/>
      <c r="E90" s="33">
        <v>1500</v>
      </c>
      <c r="F90" s="46"/>
      <c r="G90" s="32">
        <f t="shared" si="11"/>
        <v>1500</v>
      </c>
      <c r="H90" s="29">
        <v>375</v>
      </c>
      <c r="I90" s="29">
        <v>750</v>
      </c>
      <c r="J90" s="29">
        <v>1125</v>
      </c>
      <c r="K90" s="29">
        <v>1500</v>
      </c>
    </row>
    <row r="91" spans="1:11" ht="31.5" customHeight="1">
      <c r="A91" s="21">
        <v>4251</v>
      </c>
      <c r="B91" s="107" t="s">
        <v>64</v>
      </c>
      <c r="C91" s="108"/>
      <c r="D91" s="109"/>
      <c r="E91" s="33">
        <v>1795</v>
      </c>
      <c r="F91" s="46"/>
      <c r="G91" s="32">
        <f t="shared" si="11"/>
        <v>1795</v>
      </c>
      <c r="H91" s="29">
        <v>448.7</v>
      </c>
      <c r="I91" s="29">
        <v>897.4</v>
      </c>
      <c r="J91" s="29">
        <v>1346.1</v>
      </c>
      <c r="K91" s="29">
        <v>1795</v>
      </c>
    </row>
    <row r="92" spans="1:11" ht="39" customHeight="1">
      <c r="A92" s="21">
        <v>4252</v>
      </c>
      <c r="B92" s="107" t="s">
        <v>65</v>
      </c>
      <c r="C92" s="108"/>
      <c r="D92" s="109"/>
      <c r="E92" s="33">
        <v>807</v>
      </c>
      <c r="F92" s="46"/>
      <c r="G92" s="32">
        <f t="shared" si="11"/>
        <v>807</v>
      </c>
      <c r="H92" s="29">
        <v>201.7</v>
      </c>
      <c r="I92" s="29">
        <v>430.4</v>
      </c>
      <c r="J92" s="29">
        <v>605.1</v>
      </c>
      <c r="K92" s="29">
        <v>807</v>
      </c>
    </row>
    <row r="93" spans="1:11" ht="26.25" customHeight="1">
      <c r="A93" s="21">
        <v>4261</v>
      </c>
      <c r="B93" s="107" t="s">
        <v>66</v>
      </c>
      <c r="C93" s="108"/>
      <c r="D93" s="109"/>
      <c r="E93" s="33">
        <v>2300</v>
      </c>
      <c r="F93" s="46"/>
      <c r="G93" s="32">
        <f t="shared" si="11"/>
        <v>2300</v>
      </c>
      <c r="H93" s="29">
        <v>575</v>
      </c>
      <c r="I93" s="29">
        <v>1150</v>
      </c>
      <c r="J93" s="29">
        <v>1725</v>
      </c>
      <c r="K93" s="29">
        <v>2300</v>
      </c>
    </row>
    <row r="94" spans="1:11" ht="13.5" customHeight="1">
      <c r="A94" s="21">
        <v>4262</v>
      </c>
      <c r="B94" s="107" t="s">
        <v>91</v>
      </c>
      <c r="C94" s="108"/>
      <c r="D94" s="109"/>
      <c r="E94" s="33">
        <v>4834</v>
      </c>
      <c r="F94" s="46"/>
      <c r="G94" s="32">
        <f t="shared" si="11"/>
        <v>4834</v>
      </c>
      <c r="H94" s="29">
        <v>1208.5</v>
      </c>
      <c r="I94" s="29">
        <v>2417</v>
      </c>
      <c r="J94" s="29">
        <v>3625.5</v>
      </c>
      <c r="K94" s="29">
        <v>4834</v>
      </c>
    </row>
    <row r="95" spans="1:11" ht="15" customHeight="1">
      <c r="A95" s="21">
        <v>4264</v>
      </c>
      <c r="B95" s="107" t="s">
        <v>67</v>
      </c>
      <c r="C95" s="108"/>
      <c r="D95" s="109"/>
      <c r="E95" s="33">
        <v>10000</v>
      </c>
      <c r="F95" s="46"/>
      <c r="G95" s="32">
        <f t="shared" si="11"/>
        <v>10000</v>
      </c>
      <c r="H95" s="29">
        <v>2500</v>
      </c>
      <c r="I95" s="29">
        <v>5000</v>
      </c>
      <c r="J95" s="29">
        <v>7500</v>
      </c>
      <c r="K95" s="29">
        <v>10000</v>
      </c>
    </row>
    <row r="96" spans="1:11" ht="29.25" customHeight="1">
      <c r="A96" s="21">
        <v>4267</v>
      </c>
      <c r="B96" s="107" t="s">
        <v>68</v>
      </c>
      <c r="C96" s="108"/>
      <c r="D96" s="109"/>
      <c r="E96" s="33">
        <v>1000</v>
      </c>
      <c r="F96" s="46"/>
      <c r="G96" s="32">
        <f t="shared" si="11"/>
        <v>1000</v>
      </c>
      <c r="H96" s="29">
        <v>250</v>
      </c>
      <c r="I96" s="29">
        <v>500</v>
      </c>
      <c r="J96" s="29">
        <v>750</v>
      </c>
      <c r="K96" s="29">
        <v>1000</v>
      </c>
    </row>
    <row r="97" spans="1:11" ht="21.75" customHeight="1">
      <c r="A97" s="21">
        <v>4269</v>
      </c>
      <c r="B97" s="107" t="s">
        <v>69</v>
      </c>
      <c r="C97" s="108"/>
      <c r="D97" s="109"/>
      <c r="E97" s="33">
        <v>20509</v>
      </c>
      <c r="F97" s="46"/>
      <c r="G97" s="32">
        <f t="shared" si="11"/>
        <v>20509</v>
      </c>
      <c r="H97" s="29">
        <v>5127.2</v>
      </c>
      <c r="I97" s="29">
        <v>10254.4</v>
      </c>
      <c r="J97" s="29">
        <v>15381.6</v>
      </c>
      <c r="K97" s="29">
        <v>20509</v>
      </c>
    </row>
    <row r="98" spans="1:11" ht="15.75" customHeight="1">
      <c r="A98" s="17">
        <v>4511</v>
      </c>
      <c r="B98" s="118" t="s">
        <v>52</v>
      </c>
      <c r="C98" s="119"/>
      <c r="D98" s="120"/>
      <c r="E98" s="65">
        <v>427155</v>
      </c>
      <c r="F98" s="66"/>
      <c r="G98" s="67">
        <f t="shared" si="11"/>
        <v>427155</v>
      </c>
      <c r="H98" s="68">
        <v>106538.7</v>
      </c>
      <c r="I98" s="68">
        <v>213700</v>
      </c>
      <c r="J98" s="68">
        <v>319500</v>
      </c>
      <c r="K98" s="68">
        <v>427155</v>
      </c>
    </row>
    <row r="99" spans="1:11" ht="14.25" customHeight="1">
      <c r="A99" s="21">
        <v>4729</v>
      </c>
      <c r="B99" s="116" t="s">
        <v>70</v>
      </c>
      <c r="C99" s="116"/>
      <c r="D99" s="116"/>
      <c r="E99" s="33">
        <v>6000</v>
      </c>
      <c r="F99" s="27"/>
      <c r="G99" s="32">
        <f t="shared" si="11"/>
        <v>6000</v>
      </c>
      <c r="H99" s="29">
        <v>1500</v>
      </c>
      <c r="I99" s="29">
        <v>3000</v>
      </c>
      <c r="J99" s="29">
        <v>4500</v>
      </c>
      <c r="K99" s="29">
        <v>6000</v>
      </c>
    </row>
    <row r="100" spans="1:11" ht="24.75" customHeight="1">
      <c r="A100" s="21">
        <v>4819</v>
      </c>
      <c r="B100" s="116" t="s">
        <v>96</v>
      </c>
      <c r="C100" s="116"/>
      <c r="D100" s="116"/>
      <c r="E100" s="33"/>
      <c r="F100" s="27"/>
      <c r="G100" s="32">
        <f t="shared" si="11"/>
        <v>0</v>
      </c>
      <c r="H100" s="29"/>
      <c r="I100" s="29"/>
      <c r="J100" s="29"/>
      <c r="K100" s="29"/>
    </row>
    <row r="101" spans="1:11" ht="13.5" customHeight="1">
      <c r="A101" s="21">
        <v>4823</v>
      </c>
      <c r="B101" s="107" t="s">
        <v>117</v>
      </c>
      <c r="C101" s="108"/>
      <c r="D101" s="109"/>
      <c r="E101" s="33">
        <v>200</v>
      </c>
      <c r="F101" s="27"/>
      <c r="G101" s="32">
        <f t="shared" si="11"/>
        <v>200</v>
      </c>
      <c r="H101" s="29">
        <v>200</v>
      </c>
      <c r="I101" s="29">
        <v>200</v>
      </c>
      <c r="J101" s="29">
        <v>200</v>
      </c>
      <c r="K101" s="29">
        <v>200</v>
      </c>
    </row>
    <row r="102" spans="1:11" ht="12" customHeight="1">
      <c r="A102" s="21">
        <v>4891</v>
      </c>
      <c r="B102" s="116" t="s">
        <v>71</v>
      </c>
      <c r="C102" s="116"/>
      <c r="D102" s="116"/>
      <c r="E102" s="29">
        <v>0</v>
      </c>
      <c r="F102" s="27"/>
      <c r="G102" s="32">
        <f t="shared" si="11"/>
        <v>0</v>
      </c>
      <c r="H102" s="29"/>
      <c r="I102" s="29"/>
      <c r="J102" s="29"/>
      <c r="K102" s="29"/>
    </row>
    <row r="103" spans="1:11" ht="37.5" customHeight="1">
      <c r="A103" s="22" t="s">
        <v>50</v>
      </c>
      <c r="B103" s="117" t="s">
        <v>72</v>
      </c>
      <c r="C103" s="117"/>
      <c r="D103" s="117"/>
      <c r="E103" s="59">
        <f>SUM(E104:E114)</f>
        <v>0</v>
      </c>
      <c r="F103" s="60">
        <f>SUM(F104:F111)</f>
        <v>79770</v>
      </c>
      <c r="G103" s="60">
        <f t="shared" si="11"/>
        <v>79770</v>
      </c>
      <c r="H103" s="60">
        <f>H104+H105+H106+H107+H108+H109+H110+H111</f>
        <v>64755.6</v>
      </c>
      <c r="I103" s="60">
        <f>I104+I105+I106+I107+I108+I109+I110+I111</f>
        <v>73633.6</v>
      </c>
      <c r="J103" s="60">
        <f>J104+J105+J106+J107+J108+J109+J110+J111</f>
        <v>78648.9</v>
      </c>
      <c r="K103" s="60">
        <f>K104+K105+K106+K107+K108+K109+K110+K111</f>
        <v>79770</v>
      </c>
    </row>
    <row r="104" spans="1:11" ht="24" customHeight="1">
      <c r="A104" s="21">
        <v>5111</v>
      </c>
      <c r="B104" s="107" t="s">
        <v>74</v>
      </c>
      <c r="C104" s="108"/>
      <c r="D104" s="109"/>
      <c r="E104" s="33"/>
      <c r="F104" s="46"/>
      <c r="G104" s="32">
        <f t="shared" si="11"/>
        <v>0</v>
      </c>
      <c r="H104" s="7"/>
      <c r="I104" s="7"/>
      <c r="J104" s="7"/>
      <c r="K104" s="7"/>
    </row>
    <row r="105" spans="1:11" ht="36.75" customHeight="1">
      <c r="A105" s="21">
        <v>5112</v>
      </c>
      <c r="B105" s="107" t="s">
        <v>73</v>
      </c>
      <c r="C105" s="108"/>
      <c r="D105" s="109"/>
      <c r="E105" s="33"/>
      <c r="F105" s="46">
        <v>20000</v>
      </c>
      <c r="G105" s="32">
        <f t="shared" si="11"/>
        <v>20000</v>
      </c>
      <c r="H105" s="29">
        <v>20000</v>
      </c>
      <c r="I105" s="29">
        <v>20000</v>
      </c>
      <c r="J105" s="29">
        <v>20000</v>
      </c>
      <c r="K105" s="29">
        <v>20000</v>
      </c>
    </row>
    <row r="106" spans="1:11" ht="40.5" customHeight="1">
      <c r="A106" s="21">
        <v>5113</v>
      </c>
      <c r="B106" s="107" t="s">
        <v>75</v>
      </c>
      <c r="C106" s="108"/>
      <c r="D106" s="109"/>
      <c r="E106" s="33"/>
      <c r="F106" s="46">
        <v>22770</v>
      </c>
      <c r="G106" s="32">
        <f t="shared" si="11"/>
        <v>22770</v>
      </c>
      <c r="H106" s="29">
        <v>7755.6</v>
      </c>
      <c r="I106" s="29">
        <v>16633.6</v>
      </c>
      <c r="J106" s="29">
        <v>21648.9</v>
      </c>
      <c r="K106" s="32">
        <v>22770</v>
      </c>
    </row>
    <row r="107" spans="1:11" ht="26.25" customHeight="1">
      <c r="A107" s="21">
        <v>5121</v>
      </c>
      <c r="B107" s="113" t="s">
        <v>76</v>
      </c>
      <c r="C107" s="114"/>
      <c r="D107" s="115"/>
      <c r="E107" s="48"/>
      <c r="F107" s="48">
        <v>4409</v>
      </c>
      <c r="G107" s="32">
        <f t="shared" si="11"/>
        <v>4409</v>
      </c>
      <c r="H107" s="29">
        <v>4409</v>
      </c>
      <c r="I107" s="29">
        <v>4409</v>
      </c>
      <c r="J107" s="29">
        <v>4409</v>
      </c>
      <c r="K107" s="29">
        <v>4409</v>
      </c>
    </row>
    <row r="108" spans="1:11" ht="29.25" customHeight="1">
      <c r="A108" s="21">
        <v>5122</v>
      </c>
      <c r="B108" s="113" t="s">
        <v>77</v>
      </c>
      <c r="C108" s="114"/>
      <c r="D108" s="115"/>
      <c r="E108" s="48"/>
      <c r="F108" s="30">
        <v>3000</v>
      </c>
      <c r="G108" s="32">
        <f t="shared" si="11"/>
        <v>3000</v>
      </c>
      <c r="H108" s="29">
        <v>3000</v>
      </c>
      <c r="I108" s="29">
        <v>3000</v>
      </c>
      <c r="J108" s="29">
        <v>3000</v>
      </c>
      <c r="K108" s="29">
        <v>3000</v>
      </c>
    </row>
    <row r="109" spans="1:17" ht="12.75" customHeight="1">
      <c r="A109" s="21">
        <v>5129</v>
      </c>
      <c r="B109" s="113" t="s">
        <v>78</v>
      </c>
      <c r="C109" s="114"/>
      <c r="D109" s="115"/>
      <c r="E109" s="48"/>
      <c r="F109" s="30">
        <v>29591</v>
      </c>
      <c r="G109" s="32">
        <f t="shared" si="11"/>
        <v>29591</v>
      </c>
      <c r="H109" s="29">
        <v>29591</v>
      </c>
      <c r="I109" s="29">
        <v>29591</v>
      </c>
      <c r="J109" s="29">
        <v>29591</v>
      </c>
      <c r="K109" s="29">
        <v>29591</v>
      </c>
      <c r="Q109" s="1" t="s">
        <v>115</v>
      </c>
    </row>
    <row r="110" spans="1:11" ht="13.5" customHeight="1">
      <c r="A110" s="21">
        <v>5132</v>
      </c>
      <c r="B110" s="107" t="s">
        <v>79</v>
      </c>
      <c r="C110" s="108"/>
      <c r="D110" s="109"/>
      <c r="E110" s="33"/>
      <c r="F110" s="46"/>
      <c r="G110" s="32">
        <f t="shared" si="11"/>
        <v>0</v>
      </c>
      <c r="H110" s="29"/>
      <c r="I110" s="29"/>
      <c r="J110" s="29"/>
      <c r="K110" s="29"/>
    </row>
    <row r="111" spans="1:11" ht="18" customHeight="1">
      <c r="A111" s="21">
        <v>5134</v>
      </c>
      <c r="B111" s="107" t="s">
        <v>80</v>
      </c>
      <c r="C111" s="108"/>
      <c r="D111" s="109"/>
      <c r="E111" s="33"/>
      <c r="F111" s="46"/>
      <c r="G111" s="32">
        <f t="shared" si="11"/>
        <v>0</v>
      </c>
      <c r="H111" s="7"/>
      <c r="I111" s="7"/>
      <c r="J111" s="7"/>
      <c r="K111" s="7"/>
    </row>
    <row r="112" spans="1:11" ht="21" customHeight="1">
      <c r="A112" s="21"/>
      <c r="B112" s="107" t="s">
        <v>81</v>
      </c>
      <c r="C112" s="108"/>
      <c r="D112" s="109"/>
      <c r="E112" s="33"/>
      <c r="F112" s="8"/>
      <c r="G112" s="32">
        <f t="shared" si="11"/>
        <v>0</v>
      </c>
      <c r="H112" s="29"/>
      <c r="I112" s="29"/>
      <c r="J112" s="29"/>
      <c r="K112" s="29"/>
    </row>
    <row r="113" spans="1:11" ht="29.25" customHeight="1">
      <c r="A113" s="21"/>
      <c r="B113" s="107" t="s">
        <v>82</v>
      </c>
      <c r="C113" s="108"/>
      <c r="D113" s="109"/>
      <c r="E113" s="33"/>
      <c r="F113" s="8"/>
      <c r="G113" s="32">
        <f t="shared" si="11"/>
        <v>0</v>
      </c>
      <c r="H113" s="29"/>
      <c r="I113" s="29"/>
      <c r="J113" s="29"/>
      <c r="K113" s="29"/>
    </row>
    <row r="114" spans="1:11" ht="27.75" customHeight="1">
      <c r="A114" s="21"/>
      <c r="B114" s="107" t="s">
        <v>83</v>
      </c>
      <c r="C114" s="108"/>
      <c r="D114" s="109"/>
      <c r="E114" s="33"/>
      <c r="F114" s="46"/>
      <c r="G114" s="32"/>
      <c r="H114" s="29"/>
      <c r="I114" s="29"/>
      <c r="J114" s="29"/>
      <c r="K114" s="29"/>
    </row>
    <row r="115" spans="1:11" ht="19.5" customHeight="1">
      <c r="A115" s="110" t="s">
        <v>2</v>
      </c>
      <c r="B115" s="111"/>
      <c r="C115" s="111"/>
      <c r="D115" s="112"/>
      <c r="E115" s="61">
        <f>E76+E103+E112+E113+E114</f>
        <v>772273.3</v>
      </c>
      <c r="F115" s="61">
        <f aca="true" t="shared" si="12" ref="F115:K115">F76+F103+F112+F113+F114</f>
        <v>79770</v>
      </c>
      <c r="G115" s="61">
        <f t="shared" si="12"/>
        <v>852043.3</v>
      </c>
      <c r="H115" s="61">
        <f t="shared" si="12"/>
        <v>256941.99999999997</v>
      </c>
      <c r="I115" s="61">
        <f t="shared" si="12"/>
        <v>458334</v>
      </c>
      <c r="J115" s="61">
        <f t="shared" si="12"/>
        <v>657877.3</v>
      </c>
      <c r="K115" s="61">
        <f t="shared" si="12"/>
        <v>852043.3</v>
      </c>
    </row>
    <row r="116" spans="1:11" ht="6.75" customHeight="1">
      <c r="A116" s="49"/>
      <c r="B116" s="49"/>
      <c r="C116" s="49"/>
      <c r="D116" s="49"/>
      <c r="E116" s="15"/>
      <c r="F116" s="16"/>
      <c r="G116" s="15"/>
      <c r="H116" s="15"/>
      <c r="I116" s="15"/>
      <c r="J116" s="15"/>
      <c r="K116" s="16"/>
    </row>
    <row r="117" spans="1:11" ht="14.25" customHeight="1">
      <c r="A117" s="226" t="s">
        <v>84</v>
      </c>
      <c r="B117" s="226"/>
      <c r="C117" s="226"/>
      <c r="D117" s="226"/>
      <c r="E117" s="6"/>
      <c r="F117" s="106"/>
      <c r="G117" s="106"/>
      <c r="H117" s="3"/>
      <c r="I117" s="106" t="s">
        <v>88</v>
      </c>
      <c r="J117" s="106"/>
      <c r="K117" s="106"/>
    </row>
    <row r="118" spans="4:10" ht="12.75">
      <c r="D118" s="6"/>
      <c r="E118" s="6"/>
      <c r="F118" s="6"/>
      <c r="H118" s="105"/>
      <c r="I118" s="105"/>
      <c r="J118" s="105"/>
    </row>
    <row r="119" spans="8:10" ht="12.75">
      <c r="H119" s="105"/>
      <c r="I119" s="105"/>
      <c r="J119" s="105"/>
    </row>
    <row r="120" spans="8:10" ht="12.75">
      <c r="H120" s="105"/>
      <c r="I120" s="105"/>
      <c r="J120" s="105"/>
    </row>
    <row r="121" spans="7:10" ht="12.75" customHeight="1">
      <c r="G121" s="103"/>
      <c r="H121" s="103"/>
      <c r="I121" s="103"/>
      <c r="J121" s="103"/>
    </row>
  </sheetData>
  <sheetProtection/>
  <mergeCells count="110">
    <mergeCell ref="C2:K2"/>
    <mergeCell ref="A4:K4"/>
    <mergeCell ref="C1:K1"/>
    <mergeCell ref="A3:K3"/>
    <mergeCell ref="B26:D26"/>
    <mergeCell ref="A5:K5"/>
    <mergeCell ref="A6:H6"/>
    <mergeCell ref="J6:K6"/>
    <mergeCell ref="A7:A8"/>
    <mergeCell ref="B7:D8"/>
    <mergeCell ref="E7:E8"/>
    <mergeCell ref="F7:F8"/>
    <mergeCell ref="G7:G8"/>
    <mergeCell ref="H7:K7"/>
    <mergeCell ref="B15:D15"/>
    <mergeCell ref="B16:D16"/>
    <mergeCell ref="B17:D17"/>
    <mergeCell ref="B18:D18"/>
    <mergeCell ref="B9:D9"/>
    <mergeCell ref="B10:D10"/>
    <mergeCell ref="B11:D11"/>
    <mergeCell ref="B12:D12"/>
    <mergeCell ref="B13:D13"/>
    <mergeCell ref="B14:D14"/>
    <mergeCell ref="B19:D19"/>
    <mergeCell ref="B20:D20"/>
    <mergeCell ref="B21:D21"/>
    <mergeCell ref="B22:D22"/>
    <mergeCell ref="B23:D23"/>
    <mergeCell ref="B25:D25"/>
    <mergeCell ref="B24:D24"/>
    <mergeCell ref="F34:F35"/>
    <mergeCell ref="B27:D27"/>
    <mergeCell ref="B28:D28"/>
    <mergeCell ref="B29:D29"/>
    <mergeCell ref="A30:D30"/>
    <mergeCell ref="A32:K32"/>
    <mergeCell ref="A33:I33"/>
    <mergeCell ref="J33:K33"/>
    <mergeCell ref="G34:G35"/>
    <mergeCell ref="H34:K34"/>
    <mergeCell ref="A37:A41"/>
    <mergeCell ref="A42:A43"/>
    <mergeCell ref="A45:A46"/>
    <mergeCell ref="A47:A48"/>
    <mergeCell ref="A34:A35"/>
    <mergeCell ref="B34:B35"/>
    <mergeCell ref="C34:C35"/>
    <mergeCell ref="D34:D35"/>
    <mergeCell ref="E34:E35"/>
    <mergeCell ref="A53:A58"/>
    <mergeCell ref="A59:A66"/>
    <mergeCell ref="B62:B66"/>
    <mergeCell ref="A70:D70"/>
    <mergeCell ref="A71:K71"/>
    <mergeCell ref="J72:K72"/>
    <mergeCell ref="A73:A74"/>
    <mergeCell ref="B73:D74"/>
    <mergeCell ref="E73:E74"/>
    <mergeCell ref="F73:F74"/>
    <mergeCell ref="G73:G74"/>
    <mergeCell ref="H73:K73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A115:D115"/>
    <mergeCell ref="A117:D117"/>
    <mergeCell ref="F117:G117"/>
    <mergeCell ref="I117:K117"/>
    <mergeCell ref="G121:J121"/>
    <mergeCell ref="H118:J118"/>
    <mergeCell ref="H119:J119"/>
    <mergeCell ref="H120:J120"/>
  </mergeCells>
  <printOptions/>
  <pageMargins left="0.1" right="0.1" top="0.75" bottom="0.25" header="0.3" footer="0.3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4"/>
  <sheetViews>
    <sheetView zoomScalePageLayoutView="0" workbookViewId="0" topLeftCell="A109">
      <selection activeCell="A118" sqref="A118:IV119"/>
    </sheetView>
  </sheetViews>
  <sheetFormatPr defaultColWidth="9.140625" defaultRowHeight="12.75"/>
  <cols>
    <col min="1" max="1" width="8.00390625" style="1" customWidth="1"/>
    <col min="2" max="2" width="4.57421875" style="1" customWidth="1"/>
    <col min="3" max="3" width="4.00390625" style="1" customWidth="1"/>
    <col min="4" max="4" width="14.00390625" style="1" customWidth="1"/>
    <col min="5" max="5" width="10.8515625" style="1" customWidth="1"/>
    <col min="6" max="6" width="10.7109375" style="1" customWidth="1"/>
    <col min="7" max="7" width="11.00390625" style="1" customWidth="1"/>
    <col min="8" max="8" width="13.00390625" style="1" customWidth="1"/>
    <col min="9" max="10" width="10.57421875" style="1" customWidth="1"/>
    <col min="11" max="11" width="11.421875" style="1" customWidth="1"/>
    <col min="12" max="12" width="11.140625" style="1" bestFit="1" customWidth="1"/>
    <col min="13" max="16384" width="9.140625" style="1" customWidth="1"/>
  </cols>
  <sheetData>
    <row r="1" spans="1:11" ht="10.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.75" customHeight="1">
      <c r="A2" s="227"/>
      <c r="B2" s="228"/>
      <c r="C2" s="229" t="s">
        <v>124</v>
      </c>
      <c r="D2" s="229"/>
      <c r="E2" s="229"/>
      <c r="F2" s="229"/>
      <c r="G2" s="229"/>
      <c r="H2" s="229"/>
      <c r="I2" s="229"/>
      <c r="J2" s="229"/>
      <c r="K2" s="229"/>
    </row>
    <row r="3" spans="1:11" ht="14.25" customHeight="1">
      <c r="A3" s="227"/>
      <c r="B3" s="227"/>
      <c r="C3" s="229" t="s">
        <v>125</v>
      </c>
      <c r="D3" s="229"/>
      <c r="E3" s="229"/>
      <c r="F3" s="229"/>
      <c r="G3" s="229"/>
      <c r="H3" s="229"/>
      <c r="I3" s="229"/>
      <c r="J3" s="229"/>
      <c r="K3" s="229"/>
    </row>
    <row r="4" spans="1:11" ht="12.75" customHeight="1">
      <c r="A4" s="229" t="s">
        <v>126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ht="12.75" customHeight="1">
      <c r="A5" s="229" t="s">
        <v>127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spans="1:11" ht="14.25" customHeight="1">
      <c r="A6" s="104" t="s">
        <v>104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ht="15.75" customHeight="1">
      <c r="A7" s="106"/>
      <c r="B7" s="106"/>
      <c r="C7" s="106"/>
      <c r="D7" s="106"/>
      <c r="E7" s="106"/>
      <c r="F7" s="106"/>
      <c r="G7" s="106"/>
      <c r="H7" s="106"/>
      <c r="J7" s="173" t="s">
        <v>28</v>
      </c>
      <c r="K7" s="173"/>
    </row>
    <row r="8" spans="1:11" ht="14.25" customHeight="1">
      <c r="A8" s="167" t="s">
        <v>0</v>
      </c>
      <c r="B8" s="130" t="s">
        <v>1</v>
      </c>
      <c r="C8" s="174"/>
      <c r="D8" s="175"/>
      <c r="E8" s="136" t="s">
        <v>97</v>
      </c>
      <c r="F8" s="136" t="s">
        <v>98</v>
      </c>
      <c r="G8" s="138" t="s">
        <v>110</v>
      </c>
      <c r="H8" s="167" t="s">
        <v>3</v>
      </c>
      <c r="I8" s="167"/>
      <c r="J8" s="167"/>
      <c r="K8" s="167"/>
    </row>
    <row r="9" spans="1:11" ht="29.25" customHeight="1">
      <c r="A9" s="167"/>
      <c r="B9" s="176"/>
      <c r="C9" s="106"/>
      <c r="D9" s="177"/>
      <c r="E9" s="137"/>
      <c r="F9" s="137"/>
      <c r="G9" s="138"/>
      <c r="H9" s="21" t="s">
        <v>4</v>
      </c>
      <c r="I9" s="21" t="s">
        <v>99</v>
      </c>
      <c r="J9" s="21" t="s">
        <v>5</v>
      </c>
      <c r="K9" s="21" t="s">
        <v>100</v>
      </c>
    </row>
    <row r="10" spans="1:11" ht="21.75" customHeight="1">
      <c r="A10" s="21">
        <v>1</v>
      </c>
      <c r="B10" s="125">
        <v>2</v>
      </c>
      <c r="C10" s="126"/>
      <c r="D10" s="127"/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</row>
    <row r="11" spans="1:11" ht="33" customHeight="1">
      <c r="A11" s="26"/>
      <c r="B11" s="156" t="s">
        <v>101</v>
      </c>
      <c r="C11" s="157"/>
      <c r="D11" s="158"/>
      <c r="E11" s="51">
        <f aca="true" t="shared" si="0" ref="E11:K11">SUM(E12:E17)</f>
        <v>112867.1</v>
      </c>
      <c r="F11" s="51">
        <f t="shared" si="0"/>
        <v>0</v>
      </c>
      <c r="G11" s="51">
        <f>E11+F11</f>
        <v>112867.1</v>
      </c>
      <c r="H11" s="51">
        <f t="shared" si="0"/>
        <v>29447.9</v>
      </c>
      <c r="I11" s="51">
        <f t="shared" si="0"/>
        <v>57774</v>
      </c>
      <c r="J11" s="51">
        <f t="shared" si="0"/>
        <v>84646.2</v>
      </c>
      <c r="K11" s="51">
        <f t="shared" si="0"/>
        <v>112867.1</v>
      </c>
    </row>
    <row r="12" spans="1:11" ht="31.5" customHeight="1">
      <c r="A12" s="27">
        <v>1111</v>
      </c>
      <c r="B12" s="166" t="s">
        <v>102</v>
      </c>
      <c r="C12" s="166"/>
      <c r="D12" s="166"/>
      <c r="E12" s="29">
        <v>4000</v>
      </c>
      <c r="F12" s="28"/>
      <c r="G12" s="19">
        <f aca="true" t="shared" si="1" ref="G12:G17">E12+F12</f>
        <v>4000</v>
      </c>
      <c r="H12" s="29">
        <v>1300</v>
      </c>
      <c r="I12" s="29">
        <v>2400</v>
      </c>
      <c r="J12" s="29">
        <v>3400</v>
      </c>
      <c r="K12" s="29">
        <v>4000</v>
      </c>
    </row>
    <row r="13" spans="1:11" ht="23.25" customHeight="1">
      <c r="A13" s="27">
        <v>1112</v>
      </c>
      <c r="B13" s="166" t="s">
        <v>6</v>
      </c>
      <c r="C13" s="166"/>
      <c r="D13" s="166"/>
      <c r="E13" s="29">
        <v>44000</v>
      </c>
      <c r="F13" s="28"/>
      <c r="G13" s="19">
        <f t="shared" si="1"/>
        <v>44000</v>
      </c>
      <c r="H13" s="29">
        <v>9500</v>
      </c>
      <c r="I13" s="29">
        <v>20000</v>
      </c>
      <c r="J13" s="29">
        <v>31000</v>
      </c>
      <c r="K13" s="29">
        <v>44000</v>
      </c>
    </row>
    <row r="14" spans="1:11" ht="35.25" customHeight="1">
      <c r="A14" s="27">
        <v>1121</v>
      </c>
      <c r="B14" s="166" t="s">
        <v>7</v>
      </c>
      <c r="C14" s="166"/>
      <c r="D14" s="166"/>
      <c r="E14" s="29">
        <v>55200</v>
      </c>
      <c r="F14" s="28"/>
      <c r="G14" s="19">
        <f t="shared" si="1"/>
        <v>55200</v>
      </c>
      <c r="H14" s="29">
        <v>16000</v>
      </c>
      <c r="I14" s="29">
        <v>29800</v>
      </c>
      <c r="J14" s="29">
        <v>42746.2</v>
      </c>
      <c r="K14" s="29">
        <v>55200</v>
      </c>
    </row>
    <row r="15" spans="1:11" ht="18.75" customHeight="1">
      <c r="A15" s="27">
        <v>1131</v>
      </c>
      <c r="B15" s="166" t="s">
        <v>8</v>
      </c>
      <c r="C15" s="166"/>
      <c r="D15" s="166"/>
      <c r="E15" s="29">
        <v>3667.1</v>
      </c>
      <c r="F15" s="28"/>
      <c r="G15" s="19">
        <f t="shared" si="1"/>
        <v>3667.1</v>
      </c>
      <c r="H15" s="29">
        <v>1600</v>
      </c>
      <c r="I15" s="29">
        <v>2200</v>
      </c>
      <c r="J15" s="29">
        <v>2900</v>
      </c>
      <c r="K15" s="29">
        <v>3667.1</v>
      </c>
    </row>
    <row r="16" spans="1:11" ht="22.5" customHeight="1">
      <c r="A16" s="27">
        <v>1151</v>
      </c>
      <c r="B16" s="166" t="s">
        <v>9</v>
      </c>
      <c r="C16" s="166"/>
      <c r="D16" s="166"/>
      <c r="E16" s="29">
        <v>6000</v>
      </c>
      <c r="F16" s="28"/>
      <c r="G16" s="19">
        <v>6000</v>
      </c>
      <c r="H16" s="29">
        <v>1047.9</v>
      </c>
      <c r="I16" s="29">
        <v>3374</v>
      </c>
      <c r="J16" s="29">
        <v>4600</v>
      </c>
      <c r="K16" s="29">
        <v>6000</v>
      </c>
    </row>
    <row r="17" spans="1:11" ht="24.75" customHeight="1">
      <c r="A17" s="27">
        <v>1160</v>
      </c>
      <c r="B17" s="166" t="s">
        <v>10</v>
      </c>
      <c r="C17" s="166"/>
      <c r="D17" s="166"/>
      <c r="E17" s="29"/>
      <c r="F17" s="28"/>
      <c r="G17" s="19">
        <f t="shared" si="1"/>
        <v>0</v>
      </c>
      <c r="H17" s="29">
        <v>0</v>
      </c>
      <c r="I17" s="29">
        <v>0</v>
      </c>
      <c r="J17" s="29">
        <v>0</v>
      </c>
      <c r="K17" s="29">
        <v>0</v>
      </c>
    </row>
    <row r="18" spans="1:11" ht="44.25" customHeight="1">
      <c r="A18" s="26">
        <v>1200</v>
      </c>
      <c r="B18" s="168" t="s">
        <v>11</v>
      </c>
      <c r="C18" s="169"/>
      <c r="D18" s="170"/>
      <c r="E18" s="50">
        <f>E19+E20+E21</f>
        <v>596430.8</v>
      </c>
      <c r="F18" s="55">
        <f aca="true" t="shared" si="2" ref="F18:K18">SUM(F19:F21)</f>
        <v>0</v>
      </c>
      <c r="G18" s="55">
        <f t="shared" si="2"/>
        <v>596430.8</v>
      </c>
      <c r="H18" s="55">
        <f t="shared" si="2"/>
        <v>147778.50000000003</v>
      </c>
      <c r="I18" s="55">
        <f t="shared" si="2"/>
        <v>295886.10000000003</v>
      </c>
      <c r="J18" s="55">
        <f t="shared" si="2"/>
        <v>443993.89999999997</v>
      </c>
      <c r="K18" s="55">
        <f t="shared" si="2"/>
        <v>596430.8</v>
      </c>
    </row>
    <row r="19" spans="1:11" ht="72" customHeight="1">
      <c r="A19" s="27">
        <v>1250</v>
      </c>
      <c r="B19" s="159" t="s">
        <v>118</v>
      </c>
      <c r="C19" s="160"/>
      <c r="D19" s="161"/>
      <c r="E19" s="29">
        <v>573140.8</v>
      </c>
      <c r="F19" s="31"/>
      <c r="G19" s="29">
        <f>E19+F19</f>
        <v>573140.8</v>
      </c>
      <c r="H19" s="32">
        <v>143285.2</v>
      </c>
      <c r="I19" s="32">
        <v>286570.4</v>
      </c>
      <c r="J19" s="32">
        <v>429855.1</v>
      </c>
      <c r="K19" s="32">
        <v>573140.8</v>
      </c>
    </row>
    <row r="20" spans="1:11" ht="101.25" customHeight="1">
      <c r="A20" s="27">
        <v>1251</v>
      </c>
      <c r="B20" s="159" t="s">
        <v>119</v>
      </c>
      <c r="C20" s="160"/>
      <c r="D20" s="161"/>
      <c r="E20" s="29">
        <v>15322.6</v>
      </c>
      <c r="F20" s="31"/>
      <c r="G20" s="29">
        <f>E20+F20</f>
        <v>15322.6</v>
      </c>
      <c r="H20" s="29">
        <v>3830.7</v>
      </c>
      <c r="I20" s="54">
        <v>7661.3</v>
      </c>
      <c r="J20" s="29">
        <v>11492.5</v>
      </c>
      <c r="K20" s="29">
        <v>15322.6</v>
      </c>
    </row>
    <row r="21" spans="1:11" ht="57.75" customHeight="1">
      <c r="A21" s="27">
        <v>1257</v>
      </c>
      <c r="B21" s="223" t="s">
        <v>120</v>
      </c>
      <c r="C21" s="224"/>
      <c r="D21" s="225"/>
      <c r="E21" s="78">
        <v>7967.4</v>
      </c>
      <c r="F21" s="31"/>
      <c r="G21" s="29">
        <f>E21+F21</f>
        <v>7967.4</v>
      </c>
      <c r="H21" s="29">
        <v>662.6</v>
      </c>
      <c r="I21" s="29">
        <v>1654.4</v>
      </c>
      <c r="J21" s="29">
        <v>2646.3</v>
      </c>
      <c r="K21" s="79">
        <v>7967.4</v>
      </c>
    </row>
    <row r="22" spans="1:11" ht="38.25" customHeight="1">
      <c r="A22" s="26">
        <v>1300</v>
      </c>
      <c r="B22" s="159" t="s">
        <v>103</v>
      </c>
      <c r="C22" s="160"/>
      <c r="D22" s="161"/>
      <c r="E22" s="56">
        <f>SUM(E23+E24+E25+E26+E28)</f>
        <v>66975.40000000001</v>
      </c>
      <c r="F22" s="56">
        <f>SUM(F23:F28)</f>
        <v>0</v>
      </c>
      <c r="G22" s="56">
        <f>SUM(G23+G24+G25+G26+G28)</f>
        <v>66975.40000000001</v>
      </c>
      <c r="H22" s="56">
        <f>SUM(H23+H24+H25+H26+H28)</f>
        <v>14960</v>
      </c>
      <c r="I22" s="56">
        <f>SUM(I23+I24+I25+I26+I28)</f>
        <v>31040.3</v>
      </c>
      <c r="J22" s="56">
        <f>SUM(J23+J24+J25+J26+J28)</f>
        <v>51588.3</v>
      </c>
      <c r="K22" s="56">
        <f>SUM(K23+K24+K25+K26+K28)</f>
        <v>66975.40000000001</v>
      </c>
    </row>
    <row r="23" spans="1:11" ht="45" customHeight="1">
      <c r="A23" s="27">
        <v>1331</v>
      </c>
      <c r="B23" s="159" t="s">
        <v>12</v>
      </c>
      <c r="C23" s="160"/>
      <c r="D23" s="161"/>
      <c r="E23" s="33">
        <v>7100</v>
      </c>
      <c r="F23" s="31"/>
      <c r="G23" s="29">
        <f aca="true" t="shared" si="3" ref="G23:G29">E23+F23</f>
        <v>7100</v>
      </c>
      <c r="H23" s="29">
        <v>1500</v>
      </c>
      <c r="I23" s="29">
        <v>3100</v>
      </c>
      <c r="J23" s="29">
        <v>5200</v>
      </c>
      <c r="K23" s="29">
        <v>7100</v>
      </c>
    </row>
    <row r="24" spans="1:11" ht="47.25" customHeight="1">
      <c r="A24" s="27">
        <v>1334</v>
      </c>
      <c r="B24" s="159" t="s">
        <v>13</v>
      </c>
      <c r="C24" s="160"/>
      <c r="D24" s="161"/>
      <c r="E24" s="33">
        <v>7400</v>
      </c>
      <c r="F24" s="31"/>
      <c r="G24" s="29">
        <f t="shared" si="3"/>
        <v>7400</v>
      </c>
      <c r="H24" s="29">
        <v>1600</v>
      </c>
      <c r="I24" s="29">
        <v>3200.3</v>
      </c>
      <c r="J24" s="29">
        <v>5500</v>
      </c>
      <c r="K24" s="29">
        <v>7400</v>
      </c>
    </row>
    <row r="25" spans="1:11" ht="47.25" customHeight="1">
      <c r="A25" s="27">
        <v>1342</v>
      </c>
      <c r="B25" s="159" t="s">
        <v>14</v>
      </c>
      <c r="C25" s="160"/>
      <c r="D25" s="161"/>
      <c r="E25" s="29">
        <v>5363.2</v>
      </c>
      <c r="F25" s="31"/>
      <c r="G25" s="29">
        <f t="shared" si="3"/>
        <v>5363.2</v>
      </c>
      <c r="H25" s="29">
        <v>1330</v>
      </c>
      <c r="I25" s="29">
        <v>2710</v>
      </c>
      <c r="J25" s="29">
        <v>3985</v>
      </c>
      <c r="K25" s="29">
        <v>5363.2</v>
      </c>
    </row>
    <row r="26" spans="1:11" ht="20.25" customHeight="1">
      <c r="A26" s="27">
        <v>1351</v>
      </c>
      <c r="B26" s="159" t="s">
        <v>121</v>
      </c>
      <c r="C26" s="160"/>
      <c r="D26" s="161"/>
      <c r="E26" s="33">
        <v>42708.9</v>
      </c>
      <c r="F26" s="31"/>
      <c r="G26" s="29">
        <f t="shared" si="3"/>
        <v>42708.9</v>
      </c>
      <c r="H26" s="29">
        <v>10500</v>
      </c>
      <c r="I26" s="29">
        <v>21000</v>
      </c>
      <c r="J26" s="29">
        <v>32500</v>
      </c>
      <c r="K26" s="29">
        <v>42708.9</v>
      </c>
    </row>
    <row r="27" spans="1:11" ht="20.25" customHeight="1">
      <c r="A27" s="27"/>
      <c r="B27" s="159" t="s">
        <v>122</v>
      </c>
      <c r="C27" s="171"/>
      <c r="D27" s="172"/>
      <c r="E27" s="33">
        <v>10500</v>
      </c>
      <c r="F27" s="31"/>
      <c r="G27" s="29">
        <f t="shared" si="3"/>
        <v>10500</v>
      </c>
      <c r="H27" s="29">
        <v>2625</v>
      </c>
      <c r="I27" s="29">
        <v>5250</v>
      </c>
      <c r="J27" s="29">
        <v>7875</v>
      </c>
      <c r="K27" s="29">
        <v>10500</v>
      </c>
    </row>
    <row r="28" spans="1:11" ht="21.75" customHeight="1">
      <c r="A28" s="27">
        <v>1390</v>
      </c>
      <c r="B28" s="159" t="s">
        <v>15</v>
      </c>
      <c r="C28" s="160"/>
      <c r="D28" s="161"/>
      <c r="E28" s="72">
        <v>4403.3</v>
      </c>
      <c r="F28" s="73"/>
      <c r="G28" s="74">
        <f t="shared" si="3"/>
        <v>4403.3</v>
      </c>
      <c r="H28" s="74">
        <v>30</v>
      </c>
      <c r="I28" s="74">
        <v>1030</v>
      </c>
      <c r="J28" s="74">
        <v>4403.3</v>
      </c>
      <c r="K28" s="74">
        <v>4403.3</v>
      </c>
    </row>
    <row r="29" spans="1:11" ht="28.5" customHeight="1">
      <c r="A29" s="27">
        <v>1382</v>
      </c>
      <c r="B29" s="222" t="s">
        <v>123</v>
      </c>
      <c r="C29" s="222"/>
      <c r="D29" s="222"/>
      <c r="E29" s="83">
        <v>19063.5</v>
      </c>
      <c r="F29" s="34"/>
      <c r="G29" s="29">
        <f t="shared" si="3"/>
        <v>19063.5</v>
      </c>
      <c r="H29" s="29"/>
      <c r="I29" s="29"/>
      <c r="J29" s="29"/>
      <c r="K29" s="78">
        <v>19063.5</v>
      </c>
    </row>
    <row r="30" spans="1:11" ht="35.25" customHeight="1">
      <c r="A30" s="35">
        <v>1100</v>
      </c>
      <c r="B30" s="110" t="s">
        <v>109</v>
      </c>
      <c r="C30" s="111"/>
      <c r="D30" s="112"/>
      <c r="E30" s="57">
        <f aca="true" t="shared" si="4" ref="E30:K30">E11+E18+E22+E29</f>
        <v>795336.8</v>
      </c>
      <c r="F30" s="57">
        <f t="shared" si="4"/>
        <v>0</v>
      </c>
      <c r="G30" s="57">
        <f t="shared" si="4"/>
        <v>795336.8</v>
      </c>
      <c r="H30" s="57">
        <f t="shared" si="4"/>
        <v>192186.40000000002</v>
      </c>
      <c r="I30" s="57">
        <f t="shared" si="4"/>
        <v>384700.4</v>
      </c>
      <c r="J30" s="57">
        <f t="shared" si="4"/>
        <v>580228.4</v>
      </c>
      <c r="K30" s="52">
        <f t="shared" si="4"/>
        <v>795336.8</v>
      </c>
    </row>
    <row r="31" spans="1:11" ht="39.75" customHeight="1">
      <c r="A31" s="163" t="s">
        <v>16</v>
      </c>
      <c r="B31" s="163"/>
      <c r="C31" s="163"/>
      <c r="D31" s="163"/>
      <c r="E31" s="7">
        <v>0</v>
      </c>
      <c r="F31" s="53">
        <v>79770</v>
      </c>
      <c r="G31" s="7">
        <v>79770</v>
      </c>
      <c r="H31" s="7">
        <v>79770</v>
      </c>
      <c r="I31" s="7">
        <v>79770</v>
      </c>
      <c r="J31" s="7">
        <v>79770</v>
      </c>
      <c r="K31" s="7">
        <v>79770</v>
      </c>
    </row>
    <row r="32" spans="1:11" ht="12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ht="13.5" customHeight="1">
      <c r="A33" s="164" t="s">
        <v>108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</row>
    <row r="34" spans="1:11" ht="9.75" customHeight="1">
      <c r="A34" s="165"/>
      <c r="B34" s="165"/>
      <c r="C34" s="165"/>
      <c r="D34" s="165"/>
      <c r="E34" s="165"/>
      <c r="F34" s="165"/>
      <c r="G34" s="165"/>
      <c r="H34" s="165"/>
      <c r="I34" s="165"/>
      <c r="J34" s="153" t="s">
        <v>105</v>
      </c>
      <c r="K34" s="153"/>
    </row>
    <row r="35" spans="1:11" ht="12" customHeight="1">
      <c r="A35" s="148" t="s">
        <v>111</v>
      </c>
      <c r="B35" s="148" t="s">
        <v>17</v>
      </c>
      <c r="C35" s="148" t="s">
        <v>18</v>
      </c>
      <c r="D35" s="149" t="s">
        <v>23</v>
      </c>
      <c r="E35" s="151" t="s">
        <v>97</v>
      </c>
      <c r="F35" s="151" t="s">
        <v>98</v>
      </c>
      <c r="G35" s="154" t="s">
        <v>2</v>
      </c>
      <c r="H35" s="156" t="s">
        <v>3</v>
      </c>
      <c r="I35" s="157"/>
      <c r="J35" s="157"/>
      <c r="K35" s="158"/>
    </row>
    <row r="36" spans="1:11" ht="39" customHeight="1">
      <c r="A36" s="148"/>
      <c r="B36" s="148"/>
      <c r="C36" s="148"/>
      <c r="D36" s="150"/>
      <c r="E36" s="152"/>
      <c r="F36" s="152"/>
      <c r="G36" s="155"/>
      <c r="H36" s="27" t="s">
        <v>4</v>
      </c>
      <c r="I36" s="27" t="s">
        <v>99</v>
      </c>
      <c r="J36" s="27" t="s">
        <v>5</v>
      </c>
      <c r="K36" s="27" t="s">
        <v>100</v>
      </c>
    </row>
    <row r="37" spans="1:11" ht="24" customHeight="1">
      <c r="A37" s="26">
        <v>1</v>
      </c>
      <c r="B37" s="26">
        <v>2</v>
      </c>
      <c r="C37" s="26">
        <v>3</v>
      </c>
      <c r="D37" s="37">
        <v>4</v>
      </c>
      <c r="E37" s="37">
        <v>5</v>
      </c>
      <c r="F37" s="37">
        <v>6</v>
      </c>
      <c r="G37" s="37">
        <v>7</v>
      </c>
      <c r="H37" s="26">
        <v>8</v>
      </c>
      <c r="I37" s="26">
        <v>9</v>
      </c>
      <c r="J37" s="26">
        <v>10</v>
      </c>
      <c r="K37" s="26">
        <v>11</v>
      </c>
    </row>
    <row r="38" spans="1:11" ht="28.5" customHeight="1">
      <c r="A38" s="221" t="s">
        <v>24</v>
      </c>
      <c r="B38" s="13">
        <v>0</v>
      </c>
      <c r="C38" s="13">
        <v>0</v>
      </c>
      <c r="D38" s="14" t="s">
        <v>19</v>
      </c>
      <c r="E38" s="14">
        <f>E41+E40+E39</f>
        <v>237963.2</v>
      </c>
      <c r="F38" s="14">
        <f>F41+F40+F39</f>
        <v>54924.5</v>
      </c>
      <c r="G38" s="14">
        <f>G41+G40+G39</f>
        <v>292887.7</v>
      </c>
      <c r="H38" s="9">
        <f>H39+H40+H41</f>
        <v>89291</v>
      </c>
      <c r="I38" s="9">
        <f>I39+I40+I41</f>
        <v>157121</v>
      </c>
      <c r="J38" s="9">
        <f>J39+J40+J41</f>
        <v>222026</v>
      </c>
      <c r="K38" s="9">
        <f>SUM(K39:K41)</f>
        <v>292887.30000000005</v>
      </c>
    </row>
    <row r="39" spans="1:12" ht="38.25">
      <c r="A39" s="221"/>
      <c r="B39" s="13">
        <v>1</v>
      </c>
      <c r="C39" s="13">
        <v>1</v>
      </c>
      <c r="D39" s="86" t="s">
        <v>93</v>
      </c>
      <c r="E39" s="29">
        <v>225100</v>
      </c>
      <c r="F39" s="79">
        <v>24154.5</v>
      </c>
      <c r="G39" s="29">
        <f>E39+F39</f>
        <v>249254.5</v>
      </c>
      <c r="H39" s="29">
        <v>70571</v>
      </c>
      <c r="I39" s="29">
        <v>128131</v>
      </c>
      <c r="J39" s="29">
        <v>183771</v>
      </c>
      <c r="K39" s="79">
        <v>249254.1</v>
      </c>
      <c r="L39" s="80"/>
    </row>
    <row r="40" spans="1:11" ht="12.75">
      <c r="A40" s="221"/>
      <c r="B40" s="4" t="s">
        <v>29</v>
      </c>
      <c r="C40" s="4" t="s">
        <v>29</v>
      </c>
      <c r="D40" s="86" t="s">
        <v>94</v>
      </c>
      <c r="E40" s="87">
        <v>5363.2</v>
      </c>
      <c r="F40" s="86"/>
      <c r="G40" s="4">
        <f>E40+F40</f>
        <v>5363.2</v>
      </c>
      <c r="H40" s="29">
        <v>1330</v>
      </c>
      <c r="I40" s="29">
        <v>2710</v>
      </c>
      <c r="J40" s="29">
        <v>3985</v>
      </c>
      <c r="K40" s="29">
        <v>5363.2</v>
      </c>
    </row>
    <row r="41" spans="1:11" ht="21.75" customHeight="1">
      <c r="A41" s="221"/>
      <c r="B41" s="4" t="s">
        <v>30</v>
      </c>
      <c r="C41" s="4" t="s">
        <v>24</v>
      </c>
      <c r="D41" s="86" t="s">
        <v>89</v>
      </c>
      <c r="E41" s="29">
        <v>7500</v>
      </c>
      <c r="F41" s="86">
        <v>30770</v>
      </c>
      <c r="G41" s="29">
        <f>E41+F41</f>
        <v>38270</v>
      </c>
      <c r="H41" s="29">
        <v>17390</v>
      </c>
      <c r="I41" s="29">
        <v>26280</v>
      </c>
      <c r="J41" s="29">
        <v>34270</v>
      </c>
      <c r="K41" s="29">
        <v>38270</v>
      </c>
    </row>
    <row r="42" spans="1:11" ht="8.25" customHeight="1">
      <c r="A42" s="221"/>
      <c r="B42" s="13"/>
      <c r="C42" s="13"/>
      <c r="D42" s="86"/>
      <c r="E42" s="86"/>
      <c r="F42" s="86"/>
      <c r="G42" s="4"/>
      <c r="H42" s="4"/>
      <c r="I42" s="4"/>
      <c r="J42" s="4"/>
      <c r="K42" s="4"/>
    </row>
    <row r="43" spans="1:11" ht="42" customHeight="1">
      <c r="A43" s="221" t="s">
        <v>25</v>
      </c>
      <c r="B43" s="13">
        <v>0</v>
      </c>
      <c r="C43" s="13">
        <v>0</v>
      </c>
      <c r="D43" s="20" t="s">
        <v>33</v>
      </c>
      <c r="E43" s="20">
        <f>E44+E45+E46+E47+E48+E48</f>
        <v>10414</v>
      </c>
      <c r="F43" s="58">
        <f>F44+F47+F48</f>
        <v>27909.4</v>
      </c>
      <c r="G43" s="20">
        <f>G44+G47+G48</f>
        <v>38323.4</v>
      </c>
      <c r="H43" s="20">
        <f>H44+H45+H46+H47+H48+H48</f>
        <v>16954</v>
      </c>
      <c r="I43" s="20">
        <f>I44+I45+I46+I47+I48+I48</f>
        <v>18314</v>
      </c>
      <c r="J43" s="20">
        <f>J44+J45+J46+J47+J48+J48</f>
        <v>22937.3</v>
      </c>
      <c r="K43" s="20">
        <f>K44+K45+K46+K47+K48+K48</f>
        <v>38323.4</v>
      </c>
    </row>
    <row r="44" spans="1:12" ht="32.25" customHeight="1">
      <c r="A44" s="221"/>
      <c r="B44" s="4" t="s">
        <v>31</v>
      </c>
      <c r="C44" s="4" t="s">
        <v>24</v>
      </c>
      <c r="D44" s="11" t="s">
        <v>32</v>
      </c>
      <c r="E44" s="75">
        <v>8619</v>
      </c>
      <c r="F44" s="84">
        <v>17909.4</v>
      </c>
      <c r="G44" s="76">
        <f>E44+F44</f>
        <v>26528.4</v>
      </c>
      <c r="H44" s="76">
        <v>15159</v>
      </c>
      <c r="I44" s="76">
        <v>16519</v>
      </c>
      <c r="J44" s="76">
        <v>21142.3</v>
      </c>
      <c r="K44" s="85">
        <v>26528.4</v>
      </c>
      <c r="L44" s="81"/>
    </row>
    <row r="45" spans="1:11" ht="28.5" customHeight="1">
      <c r="A45" s="29" t="s">
        <v>25</v>
      </c>
      <c r="B45" s="13">
        <v>4</v>
      </c>
      <c r="C45" s="13">
        <v>0</v>
      </c>
      <c r="D45" s="13" t="s">
        <v>20</v>
      </c>
      <c r="E45" s="13"/>
      <c r="F45" s="13"/>
      <c r="G45" s="4"/>
      <c r="H45" s="4"/>
      <c r="I45" s="4">
        <v>0</v>
      </c>
      <c r="J45" s="4"/>
      <c r="K45" s="4"/>
    </row>
    <row r="46" spans="1:11" ht="17.25" customHeight="1">
      <c r="A46" s="221" t="s">
        <v>25</v>
      </c>
      <c r="B46" s="13">
        <v>5</v>
      </c>
      <c r="C46" s="13">
        <v>0</v>
      </c>
      <c r="D46" s="13" t="s">
        <v>21</v>
      </c>
      <c r="E46" s="13"/>
      <c r="F46" s="13"/>
      <c r="G46" s="4"/>
      <c r="H46" s="4"/>
      <c r="I46" s="4"/>
      <c r="J46" s="4"/>
      <c r="K46" s="4"/>
    </row>
    <row r="47" spans="1:12" ht="25.5">
      <c r="A47" s="221"/>
      <c r="B47" s="13">
        <v>5</v>
      </c>
      <c r="C47" s="13">
        <v>1</v>
      </c>
      <c r="D47" s="13" t="s">
        <v>90</v>
      </c>
      <c r="E47" s="11">
        <v>1795</v>
      </c>
      <c r="F47" s="84">
        <v>10000</v>
      </c>
      <c r="G47" s="9">
        <f>E47+F47</f>
        <v>11795</v>
      </c>
      <c r="H47" s="4">
        <v>1795</v>
      </c>
      <c r="I47" s="4">
        <v>1795</v>
      </c>
      <c r="J47" s="9">
        <v>1795</v>
      </c>
      <c r="K47" s="85">
        <v>11795</v>
      </c>
      <c r="L47" s="81"/>
    </row>
    <row r="48" spans="1:11" ht="38.25">
      <c r="A48" s="221" t="s">
        <v>25</v>
      </c>
      <c r="B48" s="13">
        <v>9</v>
      </c>
      <c r="C48" s="13">
        <v>0</v>
      </c>
      <c r="D48" s="11" t="s">
        <v>33</v>
      </c>
      <c r="E48" s="11">
        <v>0</v>
      </c>
      <c r="F48" s="11"/>
      <c r="G48" s="9">
        <f>E48+F48</f>
        <v>0</v>
      </c>
      <c r="H48" s="9"/>
      <c r="I48" s="9"/>
      <c r="J48" s="9"/>
      <c r="K48" s="9"/>
    </row>
    <row r="49" spans="1:11" ht="8.25" customHeight="1">
      <c r="A49" s="221"/>
      <c r="B49" s="13"/>
      <c r="C49" s="13"/>
      <c r="D49" s="13"/>
      <c r="E49" s="13"/>
      <c r="F49" s="13"/>
      <c r="G49" s="4"/>
      <c r="H49" s="4"/>
      <c r="I49" s="4"/>
      <c r="J49" s="4"/>
      <c r="K49" s="4"/>
    </row>
    <row r="50" spans="1:11" ht="25.5" customHeight="1">
      <c r="A50" s="29" t="s">
        <v>26</v>
      </c>
      <c r="B50" s="13">
        <v>0</v>
      </c>
      <c r="C50" s="13">
        <v>0</v>
      </c>
      <c r="D50" s="11" t="s">
        <v>22</v>
      </c>
      <c r="E50" s="75">
        <f aca="true" t="shared" si="5" ref="E50:K50">E51+E52+E53</f>
        <v>227155</v>
      </c>
      <c r="F50" s="75">
        <f t="shared" si="5"/>
        <v>0</v>
      </c>
      <c r="G50" s="75">
        <f t="shared" si="5"/>
        <v>227155</v>
      </c>
      <c r="H50" s="75">
        <f t="shared" si="5"/>
        <v>56500</v>
      </c>
      <c r="I50" s="75">
        <f t="shared" si="5"/>
        <v>114100</v>
      </c>
      <c r="J50" s="75">
        <f t="shared" si="5"/>
        <v>169700</v>
      </c>
      <c r="K50" s="75">
        <f t="shared" si="5"/>
        <v>227155</v>
      </c>
    </row>
    <row r="51" spans="1:11" ht="24.75" customHeight="1">
      <c r="A51" s="29"/>
      <c r="B51" s="13">
        <v>1</v>
      </c>
      <c r="C51" s="13">
        <v>1</v>
      </c>
      <c r="D51" s="13" t="s">
        <v>27</v>
      </c>
      <c r="E51" s="13">
        <v>227155</v>
      </c>
      <c r="F51" s="13">
        <f>F52</f>
        <v>0</v>
      </c>
      <c r="G51" s="4">
        <f aca="true" t="shared" si="6" ref="G51:G57">E51+F51</f>
        <v>227155</v>
      </c>
      <c r="H51" s="13">
        <v>56500</v>
      </c>
      <c r="I51" s="13">
        <v>114100</v>
      </c>
      <c r="J51" s="13">
        <v>169700</v>
      </c>
      <c r="K51" s="4">
        <v>227155</v>
      </c>
    </row>
    <row r="52" spans="1:11" ht="25.5">
      <c r="A52" s="29"/>
      <c r="B52" s="13">
        <v>1</v>
      </c>
      <c r="C52" s="13">
        <v>1</v>
      </c>
      <c r="D52" s="13" t="s">
        <v>114</v>
      </c>
      <c r="E52" s="13"/>
      <c r="F52" s="13"/>
      <c r="G52" s="4">
        <f t="shared" si="6"/>
        <v>0</v>
      </c>
      <c r="H52" s="4"/>
      <c r="I52" s="4"/>
      <c r="J52" s="4"/>
      <c r="K52" s="4"/>
    </row>
    <row r="53" spans="1:11" ht="25.5">
      <c r="A53" s="88"/>
      <c r="B53" s="13">
        <v>6</v>
      </c>
      <c r="C53" s="13">
        <v>1</v>
      </c>
      <c r="D53" s="13" t="s">
        <v>116</v>
      </c>
      <c r="E53" s="13"/>
      <c r="F53" s="13">
        <v>0</v>
      </c>
      <c r="G53" s="4">
        <f t="shared" si="6"/>
        <v>0</v>
      </c>
      <c r="H53" s="4">
        <v>0</v>
      </c>
      <c r="I53" s="4"/>
      <c r="J53" s="4"/>
      <c r="K53" s="4"/>
    </row>
    <row r="54" spans="1:11" ht="24" customHeight="1">
      <c r="A54" s="205" t="s">
        <v>30</v>
      </c>
      <c r="B54" s="13">
        <v>0</v>
      </c>
      <c r="C54" s="13">
        <v>0</v>
      </c>
      <c r="D54" s="13" t="s">
        <v>34</v>
      </c>
      <c r="E54" s="11">
        <f>E58</f>
        <v>899.1</v>
      </c>
      <c r="F54" s="11">
        <f>F58</f>
        <v>20000</v>
      </c>
      <c r="G54" s="9">
        <f>E54+F54+G57</f>
        <v>26242.1</v>
      </c>
      <c r="H54" s="9">
        <f>H55+H56+H57+H58+H59</f>
        <v>21530</v>
      </c>
      <c r="I54" s="9">
        <f>I55+I56+I57+I58+I59</f>
        <v>23070</v>
      </c>
      <c r="J54" s="9">
        <f>J55+J56+J57+J58+J59</f>
        <v>24610</v>
      </c>
      <c r="K54" s="9">
        <f>K55+K56+K57+K58+K59</f>
        <v>26242.1</v>
      </c>
    </row>
    <row r="55" spans="1:11" ht="21.75" customHeight="1">
      <c r="A55" s="206"/>
      <c r="B55" s="13">
        <v>1</v>
      </c>
      <c r="C55" s="13">
        <v>1</v>
      </c>
      <c r="D55" s="13" t="s">
        <v>35</v>
      </c>
      <c r="E55" s="13"/>
      <c r="F55" s="13"/>
      <c r="G55" s="4">
        <f t="shared" si="6"/>
        <v>0</v>
      </c>
      <c r="H55" s="4"/>
      <c r="I55" s="4"/>
      <c r="J55" s="4"/>
      <c r="K55" s="4"/>
    </row>
    <row r="56" spans="1:11" ht="19.5" customHeight="1">
      <c r="A56" s="206"/>
      <c r="B56" s="29">
        <v>2</v>
      </c>
      <c r="C56" s="29">
        <v>1</v>
      </c>
      <c r="D56" s="89" t="s">
        <v>36</v>
      </c>
      <c r="E56" s="89"/>
      <c r="F56" s="89"/>
      <c r="G56" s="4">
        <f t="shared" si="6"/>
        <v>0</v>
      </c>
      <c r="H56" s="29"/>
      <c r="I56" s="29"/>
      <c r="J56" s="29"/>
      <c r="K56" s="29"/>
    </row>
    <row r="57" spans="1:11" ht="25.5">
      <c r="A57" s="206"/>
      <c r="B57" s="29">
        <v>3</v>
      </c>
      <c r="C57" s="29">
        <v>1</v>
      </c>
      <c r="D57" s="89" t="s">
        <v>37</v>
      </c>
      <c r="E57" s="29">
        <v>5343</v>
      </c>
      <c r="F57" s="89"/>
      <c r="G57" s="4">
        <f t="shared" si="6"/>
        <v>5343</v>
      </c>
      <c r="H57" s="29">
        <v>1300</v>
      </c>
      <c r="I57" s="29">
        <v>2600</v>
      </c>
      <c r="J57" s="29">
        <v>4000</v>
      </c>
      <c r="K57" s="29">
        <v>5343</v>
      </c>
    </row>
    <row r="58" spans="1:11" ht="25.5" customHeight="1">
      <c r="A58" s="206"/>
      <c r="B58" s="29">
        <v>4</v>
      </c>
      <c r="C58" s="29">
        <v>1</v>
      </c>
      <c r="D58" s="89" t="s">
        <v>38</v>
      </c>
      <c r="E58" s="4">
        <v>899.1</v>
      </c>
      <c r="F58" s="4">
        <v>20000</v>
      </c>
      <c r="G58" s="4">
        <f>E58+F58</f>
        <v>20899.1</v>
      </c>
      <c r="H58" s="4">
        <v>20230</v>
      </c>
      <c r="I58" s="4">
        <v>20470</v>
      </c>
      <c r="J58" s="4">
        <v>20610</v>
      </c>
      <c r="K58" s="4">
        <v>20899.1</v>
      </c>
    </row>
    <row r="59" spans="1:11" ht="19.5" customHeight="1">
      <c r="A59" s="207"/>
      <c r="B59" s="29">
        <v>5</v>
      </c>
      <c r="C59" s="29">
        <v>1</v>
      </c>
      <c r="D59" s="89" t="s">
        <v>39</v>
      </c>
      <c r="E59" s="89"/>
      <c r="F59" s="89"/>
      <c r="G59" s="4"/>
      <c r="H59" s="29"/>
      <c r="I59" s="29"/>
      <c r="J59" s="29"/>
      <c r="K59" s="29"/>
    </row>
    <row r="60" spans="1:11" ht="25.5" customHeight="1">
      <c r="A60" s="205" t="s">
        <v>40</v>
      </c>
      <c r="B60" s="13">
        <v>0</v>
      </c>
      <c r="C60" s="13">
        <v>0</v>
      </c>
      <c r="D60" s="11" t="s">
        <v>41</v>
      </c>
      <c r="E60" s="9">
        <f>E61+E62+E63+E64+E65+E66+E67</f>
        <v>84499</v>
      </c>
      <c r="F60" s="9">
        <f aca="true" t="shared" si="7" ref="F60:K60">F61+F62+F63+F64+F65+F66+F67</f>
        <v>0</v>
      </c>
      <c r="G60" s="9">
        <f t="shared" si="7"/>
        <v>84499</v>
      </c>
      <c r="H60" s="9">
        <f t="shared" si="7"/>
        <v>21667</v>
      </c>
      <c r="I60" s="9">
        <f t="shared" si="7"/>
        <v>43129</v>
      </c>
      <c r="J60" s="9">
        <f t="shared" si="7"/>
        <v>64304</v>
      </c>
      <c r="K60" s="9">
        <f t="shared" si="7"/>
        <v>84499</v>
      </c>
    </row>
    <row r="61" spans="1:11" ht="41.25" customHeight="1">
      <c r="A61" s="206"/>
      <c r="B61" s="13">
        <v>1</v>
      </c>
      <c r="C61" s="13">
        <v>1</v>
      </c>
      <c r="D61" s="13" t="s">
        <v>112</v>
      </c>
      <c r="E61" s="4">
        <v>15000</v>
      </c>
      <c r="F61" s="13"/>
      <c r="G61" s="4">
        <f>E61+F61</f>
        <v>15000</v>
      </c>
      <c r="H61" s="4">
        <v>4077</v>
      </c>
      <c r="I61" s="4">
        <v>8034</v>
      </c>
      <c r="J61" s="4">
        <v>11954</v>
      </c>
      <c r="K61" s="4">
        <v>15000</v>
      </c>
    </row>
    <row r="62" spans="1:11" ht="28.5" customHeight="1">
      <c r="A62" s="206"/>
      <c r="B62" s="90">
        <v>1</v>
      </c>
      <c r="C62" s="13">
        <v>1</v>
      </c>
      <c r="D62" s="13" t="s">
        <v>113</v>
      </c>
      <c r="E62" s="4"/>
      <c r="F62" s="13"/>
      <c r="G62" s="4">
        <f>E62+F62</f>
        <v>0</v>
      </c>
      <c r="H62" s="4">
        <v>0</v>
      </c>
      <c r="I62" s="4"/>
      <c r="J62" s="4"/>
      <c r="K62" s="4"/>
    </row>
    <row r="63" spans="1:11" ht="14.25" customHeight="1">
      <c r="A63" s="206"/>
      <c r="B63" s="205">
        <v>2</v>
      </c>
      <c r="C63" s="29">
        <v>1</v>
      </c>
      <c r="D63" s="89" t="s">
        <v>42</v>
      </c>
      <c r="E63" s="29">
        <v>10000</v>
      </c>
      <c r="F63" s="89"/>
      <c r="G63" s="4">
        <f>E63+F63</f>
        <v>10000</v>
      </c>
      <c r="H63" s="29">
        <v>2500</v>
      </c>
      <c r="I63" s="29">
        <v>5000</v>
      </c>
      <c r="J63" s="29">
        <v>7500</v>
      </c>
      <c r="K63" s="29">
        <v>10000</v>
      </c>
    </row>
    <row r="64" spans="1:11" ht="11.25" customHeight="1">
      <c r="A64" s="206"/>
      <c r="B64" s="206"/>
      <c r="C64" s="29">
        <v>2</v>
      </c>
      <c r="D64" s="89" t="s">
        <v>43</v>
      </c>
      <c r="E64" s="29"/>
      <c r="F64" s="89"/>
      <c r="G64" s="4">
        <f>E64+F64</f>
        <v>0</v>
      </c>
      <c r="H64" s="29"/>
      <c r="I64" s="29"/>
      <c r="J64" s="29"/>
      <c r="K64" s="29"/>
    </row>
    <row r="65" spans="1:11" ht="51">
      <c r="A65" s="206"/>
      <c r="B65" s="206"/>
      <c r="C65" s="29">
        <v>3</v>
      </c>
      <c r="D65" s="89" t="s">
        <v>44</v>
      </c>
      <c r="E65" s="29">
        <v>23300</v>
      </c>
      <c r="F65" s="89"/>
      <c r="G65" s="29">
        <f aca="true" t="shared" si="8" ref="G65:G70">E65+F65</f>
        <v>23300</v>
      </c>
      <c r="H65" s="29">
        <v>6050</v>
      </c>
      <c r="I65" s="29">
        <v>11905</v>
      </c>
      <c r="J65" s="29">
        <v>17650</v>
      </c>
      <c r="K65" s="29">
        <v>23300</v>
      </c>
    </row>
    <row r="66" spans="1:11" ht="15" customHeight="1">
      <c r="A66" s="206"/>
      <c r="B66" s="206"/>
      <c r="C66" s="29">
        <v>4</v>
      </c>
      <c r="D66" s="89" t="s">
        <v>45</v>
      </c>
      <c r="E66" s="29">
        <v>14689</v>
      </c>
      <c r="F66" s="89"/>
      <c r="G66" s="4">
        <f t="shared" si="8"/>
        <v>14689</v>
      </c>
      <c r="H66" s="29">
        <v>3600</v>
      </c>
      <c r="I66" s="29">
        <v>7300</v>
      </c>
      <c r="J66" s="29">
        <v>11000</v>
      </c>
      <c r="K66" s="29">
        <v>14689</v>
      </c>
    </row>
    <row r="67" spans="1:11" ht="24" customHeight="1">
      <c r="A67" s="207"/>
      <c r="B67" s="207"/>
      <c r="C67" s="29">
        <v>5</v>
      </c>
      <c r="D67" s="89" t="s">
        <v>86</v>
      </c>
      <c r="E67" s="29">
        <v>21510</v>
      </c>
      <c r="F67" s="89"/>
      <c r="G67" s="4">
        <f t="shared" si="8"/>
        <v>21510</v>
      </c>
      <c r="H67" s="29">
        <v>5440</v>
      </c>
      <c r="I67" s="29">
        <v>10890</v>
      </c>
      <c r="J67" s="29">
        <v>16200</v>
      </c>
      <c r="K67" s="29">
        <v>21510</v>
      </c>
    </row>
    <row r="68" spans="1:11" ht="27.75" customHeight="1">
      <c r="A68" s="29" t="s">
        <v>46</v>
      </c>
      <c r="B68" s="29">
        <v>1</v>
      </c>
      <c r="C68" s="29">
        <v>1</v>
      </c>
      <c r="D68" s="89" t="s">
        <v>47</v>
      </c>
      <c r="E68" s="7">
        <v>200000</v>
      </c>
      <c r="F68" s="89"/>
      <c r="G68" s="7">
        <f t="shared" si="8"/>
        <v>200000</v>
      </c>
      <c r="H68" s="7">
        <v>49500</v>
      </c>
      <c r="I68" s="7">
        <v>99600</v>
      </c>
      <c r="J68" s="7">
        <v>149800</v>
      </c>
      <c r="K68" s="7">
        <v>200000</v>
      </c>
    </row>
    <row r="69" spans="1:11" ht="19.5" customHeight="1">
      <c r="A69" s="29">
        <v>10</v>
      </c>
      <c r="B69" s="29">
        <v>7</v>
      </c>
      <c r="C69" s="29">
        <v>1</v>
      </c>
      <c r="D69" s="89" t="s">
        <v>48</v>
      </c>
      <c r="E69" s="7">
        <v>6000</v>
      </c>
      <c r="F69" s="89"/>
      <c r="G69" s="4">
        <f t="shared" si="8"/>
        <v>6000</v>
      </c>
      <c r="H69" s="29">
        <v>1500</v>
      </c>
      <c r="I69" s="29">
        <v>3000</v>
      </c>
      <c r="J69" s="29">
        <v>4500</v>
      </c>
      <c r="K69" s="29">
        <v>6000</v>
      </c>
    </row>
    <row r="70" spans="1:11" ht="24.75" customHeight="1">
      <c r="A70" s="29">
        <v>11</v>
      </c>
      <c r="B70" s="29">
        <v>1</v>
      </c>
      <c r="C70" s="29">
        <v>2</v>
      </c>
      <c r="D70" s="89" t="s">
        <v>49</v>
      </c>
      <c r="E70" s="7">
        <v>0</v>
      </c>
      <c r="F70" s="7"/>
      <c r="G70" s="7">
        <f t="shared" si="8"/>
        <v>0</v>
      </c>
      <c r="H70" s="29">
        <v>0</v>
      </c>
      <c r="I70" s="29">
        <v>0</v>
      </c>
      <c r="J70" s="29"/>
      <c r="K70" s="29"/>
    </row>
    <row r="71" spans="1:11" ht="19.5" customHeight="1">
      <c r="A71" s="202" t="s">
        <v>2</v>
      </c>
      <c r="B71" s="203"/>
      <c r="C71" s="203"/>
      <c r="D71" s="204"/>
      <c r="E71" s="50">
        <f>E38+E44+E47+E48+E50+E54+E60+E68+E69+E70+E57</f>
        <v>772273.3</v>
      </c>
      <c r="F71" s="50">
        <f aca="true" t="shared" si="9" ref="F71:K71">F38+F44+F47+F48+F50+F54+F60+F68+F69+F70</f>
        <v>102833.9</v>
      </c>
      <c r="G71" s="50">
        <f t="shared" si="9"/>
        <v>875107.2000000001</v>
      </c>
      <c r="H71" s="50">
        <f t="shared" si="9"/>
        <v>256942</v>
      </c>
      <c r="I71" s="50">
        <f t="shared" si="9"/>
        <v>458334</v>
      </c>
      <c r="J71" s="50">
        <f t="shared" si="9"/>
        <v>657877.3</v>
      </c>
      <c r="K71" s="50">
        <f t="shared" si="9"/>
        <v>875106.8</v>
      </c>
    </row>
    <row r="72" spans="1:11" ht="21" customHeight="1">
      <c r="A72" s="208" t="s">
        <v>107</v>
      </c>
      <c r="B72" s="208"/>
      <c r="C72" s="208"/>
      <c r="D72" s="208"/>
      <c r="E72" s="208"/>
      <c r="F72" s="208"/>
      <c r="G72" s="208"/>
      <c r="H72" s="208"/>
      <c r="I72" s="208"/>
      <c r="J72" s="208"/>
      <c r="K72" s="208"/>
    </row>
    <row r="73" spans="1:11" ht="14.25" customHeight="1">
      <c r="A73" s="82"/>
      <c r="B73" s="82"/>
      <c r="C73" s="82"/>
      <c r="D73" s="82"/>
      <c r="E73" s="82"/>
      <c r="F73" s="82"/>
      <c r="G73" s="82"/>
      <c r="H73" s="82"/>
      <c r="I73" s="82"/>
      <c r="J73" s="209" t="s">
        <v>106</v>
      </c>
      <c r="K73" s="209"/>
    </row>
    <row r="74" spans="1:11" ht="9.75" customHeight="1">
      <c r="A74" s="210" t="s">
        <v>0</v>
      </c>
      <c r="B74" s="212" t="s">
        <v>51</v>
      </c>
      <c r="C74" s="213"/>
      <c r="D74" s="214"/>
      <c r="E74" s="218" t="s">
        <v>97</v>
      </c>
      <c r="F74" s="218" t="s">
        <v>98</v>
      </c>
      <c r="G74" s="220" t="s">
        <v>2</v>
      </c>
      <c r="H74" s="220" t="s">
        <v>3</v>
      </c>
      <c r="I74" s="220"/>
      <c r="J74" s="220"/>
      <c r="K74" s="220"/>
    </row>
    <row r="75" spans="1:11" ht="27.75" customHeight="1">
      <c r="A75" s="211"/>
      <c r="B75" s="215"/>
      <c r="C75" s="216"/>
      <c r="D75" s="217"/>
      <c r="E75" s="219"/>
      <c r="F75" s="219"/>
      <c r="G75" s="220"/>
      <c r="H75" s="92" t="s">
        <v>4</v>
      </c>
      <c r="I75" s="92" t="s">
        <v>99</v>
      </c>
      <c r="J75" s="92" t="s">
        <v>5</v>
      </c>
      <c r="K75" s="92" t="s">
        <v>100</v>
      </c>
    </row>
    <row r="76" spans="1:11" ht="16.5" customHeight="1">
      <c r="A76" s="94">
        <v>1</v>
      </c>
      <c r="B76" s="199">
        <v>2</v>
      </c>
      <c r="C76" s="200"/>
      <c r="D76" s="201"/>
      <c r="E76" s="95">
        <v>3</v>
      </c>
      <c r="F76" s="95">
        <v>4</v>
      </c>
      <c r="G76" s="91">
        <v>5</v>
      </c>
      <c r="H76" s="91">
        <v>6</v>
      </c>
      <c r="I76" s="91">
        <v>7</v>
      </c>
      <c r="J76" s="91">
        <v>8</v>
      </c>
      <c r="K76" s="91">
        <v>9</v>
      </c>
    </row>
    <row r="77" spans="1:11" ht="12.75" customHeight="1">
      <c r="A77" s="93" t="s">
        <v>50</v>
      </c>
      <c r="B77" s="202" t="s">
        <v>53</v>
      </c>
      <c r="C77" s="203"/>
      <c r="D77" s="204"/>
      <c r="E77" s="50">
        <f aca="true" t="shared" si="10" ref="E77:K77">SUM(E78:E103)</f>
        <v>772273.3</v>
      </c>
      <c r="F77" s="50">
        <f t="shared" si="10"/>
        <v>0</v>
      </c>
      <c r="G77" s="50">
        <f t="shared" si="10"/>
        <v>772273.3</v>
      </c>
      <c r="H77" s="50">
        <f t="shared" si="10"/>
        <v>192186.39999999997</v>
      </c>
      <c r="I77" s="50">
        <f t="shared" si="10"/>
        <v>384700.39999999997</v>
      </c>
      <c r="J77" s="50">
        <f t="shared" si="10"/>
        <v>579228.4</v>
      </c>
      <c r="K77" s="50">
        <f t="shared" si="10"/>
        <v>772273.3</v>
      </c>
    </row>
    <row r="78" spans="1:11" ht="15.75" customHeight="1">
      <c r="A78" s="96">
        <v>4111</v>
      </c>
      <c r="B78" s="178" t="s">
        <v>54</v>
      </c>
      <c r="C78" s="179"/>
      <c r="D78" s="180"/>
      <c r="E78" s="33">
        <v>219830.9</v>
      </c>
      <c r="F78" s="33"/>
      <c r="G78" s="29">
        <f>E78+F78</f>
        <v>219830.9</v>
      </c>
      <c r="H78" s="29">
        <v>54958</v>
      </c>
      <c r="I78" s="29">
        <v>109916</v>
      </c>
      <c r="J78" s="29">
        <v>164874</v>
      </c>
      <c r="K78" s="29">
        <v>219830.9</v>
      </c>
    </row>
    <row r="79" spans="1:11" ht="10.5" customHeight="1">
      <c r="A79" s="96">
        <v>4112</v>
      </c>
      <c r="B79" s="193" t="s">
        <v>55</v>
      </c>
      <c r="C79" s="193"/>
      <c r="D79" s="193"/>
      <c r="E79" s="33">
        <v>12308</v>
      </c>
      <c r="F79" s="29"/>
      <c r="G79" s="29">
        <f aca="true" t="shared" si="11" ref="G79:G114">E79+F79</f>
        <v>12308</v>
      </c>
      <c r="H79" s="29">
        <v>3077</v>
      </c>
      <c r="I79" s="29">
        <v>6154</v>
      </c>
      <c r="J79" s="29">
        <v>9231</v>
      </c>
      <c r="K79" s="29">
        <v>12308</v>
      </c>
    </row>
    <row r="80" spans="1:11" ht="11.25" customHeight="1" hidden="1">
      <c r="A80" s="96"/>
      <c r="B80" s="193"/>
      <c r="C80" s="193"/>
      <c r="D80" s="193"/>
      <c r="E80" s="33"/>
      <c r="F80" s="29"/>
      <c r="G80" s="29">
        <f t="shared" si="11"/>
        <v>0</v>
      </c>
      <c r="H80" s="29"/>
      <c r="I80" s="29"/>
      <c r="J80" s="29"/>
      <c r="K80" s="29"/>
    </row>
    <row r="81" spans="1:11" ht="13.5" customHeight="1">
      <c r="A81" s="96">
        <v>4212</v>
      </c>
      <c r="B81" s="193" t="s">
        <v>56</v>
      </c>
      <c r="C81" s="193"/>
      <c r="D81" s="193"/>
      <c r="E81" s="33">
        <v>37798.4</v>
      </c>
      <c r="F81" s="29"/>
      <c r="G81" s="29">
        <f t="shared" si="11"/>
        <v>37798.4</v>
      </c>
      <c r="H81" s="29">
        <v>9449.9</v>
      </c>
      <c r="I81" s="29">
        <v>18899.8</v>
      </c>
      <c r="J81" s="29">
        <v>28349.7</v>
      </c>
      <c r="K81" s="29">
        <v>37798.4</v>
      </c>
    </row>
    <row r="82" spans="1:11" ht="12" customHeight="1">
      <c r="A82" s="96">
        <v>4213</v>
      </c>
      <c r="B82" s="193" t="s">
        <v>57</v>
      </c>
      <c r="C82" s="193"/>
      <c r="D82" s="193"/>
      <c r="E82" s="33">
        <v>270</v>
      </c>
      <c r="F82" s="29"/>
      <c r="G82" s="29">
        <f t="shared" si="11"/>
        <v>270</v>
      </c>
      <c r="H82" s="29">
        <v>67.5</v>
      </c>
      <c r="I82" s="29">
        <v>135</v>
      </c>
      <c r="J82" s="29">
        <v>202.5</v>
      </c>
      <c r="K82" s="29">
        <v>270</v>
      </c>
    </row>
    <row r="83" spans="1:11" ht="15" customHeight="1">
      <c r="A83" s="96">
        <v>4214</v>
      </c>
      <c r="B83" s="193" t="s">
        <v>58</v>
      </c>
      <c r="C83" s="193"/>
      <c r="D83" s="193"/>
      <c r="E83" s="33">
        <v>3000</v>
      </c>
      <c r="F83" s="29"/>
      <c r="G83" s="29">
        <f t="shared" si="11"/>
        <v>3000</v>
      </c>
      <c r="H83" s="29">
        <v>750</v>
      </c>
      <c r="I83" s="29">
        <v>1500</v>
      </c>
      <c r="J83" s="29">
        <v>2250</v>
      </c>
      <c r="K83" s="29">
        <v>3000</v>
      </c>
    </row>
    <row r="84" spans="1:11" ht="21.75" customHeight="1">
      <c r="A84" s="96">
        <v>4215</v>
      </c>
      <c r="B84" s="178" t="s">
        <v>92</v>
      </c>
      <c r="C84" s="179"/>
      <c r="D84" s="180"/>
      <c r="E84" s="33">
        <v>165</v>
      </c>
      <c r="F84" s="33"/>
      <c r="G84" s="29">
        <f t="shared" si="11"/>
        <v>165</v>
      </c>
      <c r="H84" s="29">
        <v>41.2</v>
      </c>
      <c r="I84" s="29">
        <v>82.4</v>
      </c>
      <c r="J84" s="29">
        <v>123.6</v>
      </c>
      <c r="K84" s="29">
        <v>165</v>
      </c>
    </row>
    <row r="85" spans="1:11" ht="22.5" customHeight="1">
      <c r="A85" s="97">
        <v>4216</v>
      </c>
      <c r="B85" s="178" t="s">
        <v>59</v>
      </c>
      <c r="C85" s="179"/>
      <c r="D85" s="180"/>
      <c r="E85" s="33">
        <v>360</v>
      </c>
      <c r="F85" s="33"/>
      <c r="G85" s="29">
        <f t="shared" si="11"/>
        <v>360</v>
      </c>
      <c r="H85" s="29">
        <v>90</v>
      </c>
      <c r="I85" s="29">
        <v>180</v>
      </c>
      <c r="J85" s="29">
        <v>270</v>
      </c>
      <c r="K85" s="29">
        <v>360</v>
      </c>
    </row>
    <row r="86" spans="1:11" ht="13.5" customHeight="1">
      <c r="A86" s="96">
        <v>4221</v>
      </c>
      <c r="B86" s="198" t="s">
        <v>60</v>
      </c>
      <c r="C86" s="198"/>
      <c r="D86" s="198"/>
      <c r="E86" s="33">
        <v>2200</v>
      </c>
      <c r="F86" s="29"/>
      <c r="G86" s="29">
        <f t="shared" si="11"/>
        <v>2200</v>
      </c>
      <c r="H86" s="29">
        <v>550</v>
      </c>
      <c r="I86" s="29">
        <v>1100</v>
      </c>
      <c r="J86" s="29">
        <v>1650</v>
      </c>
      <c r="K86" s="29">
        <v>2200</v>
      </c>
    </row>
    <row r="87" spans="1:11" ht="13.5" customHeight="1">
      <c r="A87" s="96">
        <v>4232</v>
      </c>
      <c r="B87" s="187" t="s">
        <v>87</v>
      </c>
      <c r="C87" s="188"/>
      <c r="D87" s="189"/>
      <c r="E87" s="33">
        <v>1500</v>
      </c>
      <c r="F87" s="48"/>
      <c r="G87" s="29">
        <f t="shared" si="11"/>
        <v>1500</v>
      </c>
      <c r="H87" s="29">
        <v>375</v>
      </c>
      <c r="I87" s="29">
        <v>750</v>
      </c>
      <c r="J87" s="29">
        <v>1125</v>
      </c>
      <c r="K87" s="29">
        <v>1500</v>
      </c>
    </row>
    <row r="88" spans="1:11" ht="12.75" customHeight="1">
      <c r="A88" s="96">
        <v>4234</v>
      </c>
      <c r="B88" s="195" t="s">
        <v>95</v>
      </c>
      <c r="C88" s="196"/>
      <c r="D88" s="197"/>
      <c r="E88" s="33">
        <v>300</v>
      </c>
      <c r="F88" s="33"/>
      <c r="G88" s="29">
        <f t="shared" si="11"/>
        <v>300</v>
      </c>
      <c r="H88" s="29">
        <v>136</v>
      </c>
      <c r="I88" s="29">
        <v>150</v>
      </c>
      <c r="J88" s="29">
        <v>220</v>
      </c>
      <c r="K88" s="29">
        <v>300</v>
      </c>
    </row>
    <row r="89" spans="1:11" ht="24.75" customHeight="1">
      <c r="A89" s="96">
        <v>4237</v>
      </c>
      <c r="B89" s="198" t="s">
        <v>61</v>
      </c>
      <c r="C89" s="198"/>
      <c r="D89" s="198"/>
      <c r="E89" s="33">
        <v>3500</v>
      </c>
      <c r="F89" s="29"/>
      <c r="G89" s="29">
        <f t="shared" si="11"/>
        <v>3500</v>
      </c>
      <c r="H89" s="29">
        <v>875</v>
      </c>
      <c r="I89" s="29">
        <v>1750</v>
      </c>
      <c r="J89" s="29">
        <v>2625</v>
      </c>
      <c r="K89" s="29">
        <v>3500</v>
      </c>
    </row>
    <row r="90" spans="1:11" ht="27.75" customHeight="1">
      <c r="A90" s="96">
        <v>4239</v>
      </c>
      <c r="B90" s="178" t="s">
        <v>62</v>
      </c>
      <c r="C90" s="179"/>
      <c r="D90" s="180"/>
      <c r="E90" s="72">
        <v>14941</v>
      </c>
      <c r="F90" s="72"/>
      <c r="G90" s="74">
        <f t="shared" si="11"/>
        <v>14941</v>
      </c>
      <c r="H90" s="74">
        <v>2892</v>
      </c>
      <c r="I90" s="74">
        <v>5784</v>
      </c>
      <c r="J90" s="74">
        <v>12049.3</v>
      </c>
      <c r="K90" s="74">
        <v>14941</v>
      </c>
    </row>
    <row r="91" spans="1:11" ht="26.25" customHeight="1">
      <c r="A91" s="96">
        <v>4241</v>
      </c>
      <c r="B91" s="178" t="s">
        <v>63</v>
      </c>
      <c r="C91" s="179"/>
      <c r="D91" s="180"/>
      <c r="E91" s="33">
        <v>1500</v>
      </c>
      <c r="F91" s="33"/>
      <c r="G91" s="29">
        <f t="shared" si="11"/>
        <v>1500</v>
      </c>
      <c r="H91" s="29">
        <v>375</v>
      </c>
      <c r="I91" s="29">
        <v>750</v>
      </c>
      <c r="J91" s="29">
        <v>1125</v>
      </c>
      <c r="K91" s="29">
        <v>1500</v>
      </c>
    </row>
    <row r="92" spans="1:11" ht="31.5" customHeight="1">
      <c r="A92" s="96">
        <v>4251</v>
      </c>
      <c r="B92" s="178" t="s">
        <v>64</v>
      </c>
      <c r="C92" s="179"/>
      <c r="D92" s="180"/>
      <c r="E92" s="33">
        <v>1795</v>
      </c>
      <c r="F92" s="33"/>
      <c r="G92" s="29">
        <f t="shared" si="11"/>
        <v>1795</v>
      </c>
      <c r="H92" s="29">
        <v>448.7</v>
      </c>
      <c r="I92" s="29">
        <v>897.4</v>
      </c>
      <c r="J92" s="29">
        <v>1346.1</v>
      </c>
      <c r="K92" s="29">
        <v>1795</v>
      </c>
    </row>
    <row r="93" spans="1:11" ht="39" customHeight="1">
      <c r="A93" s="96">
        <v>4252</v>
      </c>
      <c r="B93" s="178" t="s">
        <v>65</v>
      </c>
      <c r="C93" s="179"/>
      <c r="D93" s="180"/>
      <c r="E93" s="33">
        <v>807</v>
      </c>
      <c r="F93" s="33"/>
      <c r="G93" s="29">
        <f t="shared" si="11"/>
        <v>807</v>
      </c>
      <c r="H93" s="29">
        <v>201.7</v>
      </c>
      <c r="I93" s="29">
        <v>430.4</v>
      </c>
      <c r="J93" s="29">
        <v>605.1</v>
      </c>
      <c r="K93" s="29">
        <v>807</v>
      </c>
    </row>
    <row r="94" spans="1:11" ht="26.25" customHeight="1">
      <c r="A94" s="96">
        <v>4261</v>
      </c>
      <c r="B94" s="178" t="s">
        <v>66</v>
      </c>
      <c r="C94" s="179"/>
      <c r="D94" s="180"/>
      <c r="E94" s="33">
        <v>2300</v>
      </c>
      <c r="F94" s="33"/>
      <c r="G94" s="29">
        <f t="shared" si="11"/>
        <v>2300</v>
      </c>
      <c r="H94" s="29">
        <v>575</v>
      </c>
      <c r="I94" s="29">
        <v>1150</v>
      </c>
      <c r="J94" s="29">
        <v>1725</v>
      </c>
      <c r="K94" s="29">
        <v>2300</v>
      </c>
    </row>
    <row r="95" spans="1:11" ht="13.5" customHeight="1">
      <c r="A95" s="96">
        <v>4262</v>
      </c>
      <c r="B95" s="178" t="s">
        <v>91</v>
      </c>
      <c r="C95" s="179"/>
      <c r="D95" s="180"/>
      <c r="E95" s="33">
        <v>4834</v>
      </c>
      <c r="F95" s="33"/>
      <c r="G95" s="29">
        <f t="shared" si="11"/>
        <v>4834</v>
      </c>
      <c r="H95" s="29">
        <v>1208.5</v>
      </c>
      <c r="I95" s="29">
        <v>2417</v>
      </c>
      <c r="J95" s="29">
        <v>3625.5</v>
      </c>
      <c r="K95" s="29">
        <v>4834</v>
      </c>
    </row>
    <row r="96" spans="1:11" ht="15" customHeight="1">
      <c r="A96" s="96">
        <v>4264</v>
      </c>
      <c r="B96" s="178" t="s">
        <v>67</v>
      </c>
      <c r="C96" s="179"/>
      <c r="D96" s="180"/>
      <c r="E96" s="33">
        <v>10000</v>
      </c>
      <c r="F96" s="33"/>
      <c r="G96" s="29">
        <f t="shared" si="11"/>
        <v>10000</v>
      </c>
      <c r="H96" s="29">
        <v>2500</v>
      </c>
      <c r="I96" s="29">
        <v>5000</v>
      </c>
      <c r="J96" s="29">
        <v>7500</v>
      </c>
      <c r="K96" s="29">
        <v>10000</v>
      </c>
    </row>
    <row r="97" spans="1:11" ht="29.25" customHeight="1">
      <c r="A97" s="96">
        <v>4267</v>
      </c>
      <c r="B97" s="178" t="s">
        <v>68</v>
      </c>
      <c r="C97" s="179"/>
      <c r="D97" s="180"/>
      <c r="E97" s="33">
        <v>1000</v>
      </c>
      <c r="F97" s="33"/>
      <c r="G97" s="29">
        <f t="shared" si="11"/>
        <v>1000</v>
      </c>
      <c r="H97" s="29">
        <v>250</v>
      </c>
      <c r="I97" s="29">
        <v>500</v>
      </c>
      <c r="J97" s="29">
        <v>750</v>
      </c>
      <c r="K97" s="29">
        <v>1000</v>
      </c>
    </row>
    <row r="98" spans="1:11" ht="21.75" customHeight="1">
      <c r="A98" s="96">
        <v>4269</v>
      </c>
      <c r="B98" s="178" t="s">
        <v>69</v>
      </c>
      <c r="C98" s="179"/>
      <c r="D98" s="180"/>
      <c r="E98" s="33">
        <v>20509</v>
      </c>
      <c r="F98" s="33"/>
      <c r="G98" s="29">
        <f t="shared" si="11"/>
        <v>20509</v>
      </c>
      <c r="H98" s="29">
        <v>5127.2</v>
      </c>
      <c r="I98" s="29">
        <v>10254.4</v>
      </c>
      <c r="J98" s="29">
        <v>15381.6</v>
      </c>
      <c r="K98" s="29">
        <v>20509</v>
      </c>
    </row>
    <row r="99" spans="1:11" ht="15.75" customHeight="1">
      <c r="A99" s="98">
        <v>4511</v>
      </c>
      <c r="B99" s="195" t="s">
        <v>52</v>
      </c>
      <c r="C99" s="196"/>
      <c r="D99" s="197"/>
      <c r="E99" s="72">
        <v>427155</v>
      </c>
      <c r="F99" s="99"/>
      <c r="G99" s="74">
        <f t="shared" si="11"/>
        <v>427155</v>
      </c>
      <c r="H99" s="77">
        <v>106538.7</v>
      </c>
      <c r="I99" s="77">
        <v>213700</v>
      </c>
      <c r="J99" s="77">
        <v>319500</v>
      </c>
      <c r="K99" s="77">
        <v>427155</v>
      </c>
    </row>
    <row r="100" spans="1:11" ht="14.25" customHeight="1">
      <c r="A100" s="96">
        <v>4729</v>
      </c>
      <c r="B100" s="193" t="s">
        <v>70</v>
      </c>
      <c r="C100" s="193"/>
      <c r="D100" s="193"/>
      <c r="E100" s="33">
        <v>6000</v>
      </c>
      <c r="F100" s="29"/>
      <c r="G100" s="29">
        <f t="shared" si="11"/>
        <v>6000</v>
      </c>
      <c r="H100" s="29">
        <v>1500</v>
      </c>
      <c r="I100" s="29">
        <v>3000</v>
      </c>
      <c r="J100" s="29">
        <v>4500</v>
      </c>
      <c r="K100" s="29">
        <v>6000</v>
      </c>
    </row>
    <row r="101" spans="1:11" ht="24.75" customHeight="1">
      <c r="A101" s="96">
        <v>4819</v>
      </c>
      <c r="B101" s="193" t="s">
        <v>96</v>
      </c>
      <c r="C101" s="193"/>
      <c r="D101" s="193"/>
      <c r="E101" s="33"/>
      <c r="F101" s="29"/>
      <c r="G101" s="29">
        <f t="shared" si="11"/>
        <v>0</v>
      </c>
      <c r="H101" s="29"/>
      <c r="I101" s="29"/>
      <c r="J101" s="29"/>
      <c r="K101" s="29"/>
    </row>
    <row r="102" spans="1:11" ht="13.5" customHeight="1">
      <c r="A102" s="96">
        <v>4823</v>
      </c>
      <c r="B102" s="178" t="s">
        <v>117</v>
      </c>
      <c r="C102" s="179"/>
      <c r="D102" s="180"/>
      <c r="E102" s="33">
        <v>200</v>
      </c>
      <c r="F102" s="29"/>
      <c r="G102" s="29">
        <f t="shared" si="11"/>
        <v>200</v>
      </c>
      <c r="H102" s="29">
        <v>200</v>
      </c>
      <c r="I102" s="29">
        <v>200</v>
      </c>
      <c r="J102" s="29">
        <v>200</v>
      </c>
      <c r="K102" s="29">
        <v>200</v>
      </c>
    </row>
    <row r="103" spans="1:11" ht="12" customHeight="1">
      <c r="A103" s="96">
        <v>4891</v>
      </c>
      <c r="B103" s="193" t="s">
        <v>71</v>
      </c>
      <c r="C103" s="193"/>
      <c r="D103" s="193"/>
      <c r="E103" s="29">
        <v>0</v>
      </c>
      <c r="F103" s="29"/>
      <c r="G103" s="29">
        <f t="shared" si="11"/>
        <v>0</v>
      </c>
      <c r="H103" s="29"/>
      <c r="I103" s="29"/>
      <c r="J103" s="29"/>
      <c r="K103" s="29"/>
    </row>
    <row r="104" spans="1:11" ht="37.5" customHeight="1">
      <c r="A104" s="92" t="s">
        <v>50</v>
      </c>
      <c r="B104" s="194" t="s">
        <v>72</v>
      </c>
      <c r="C104" s="194"/>
      <c r="D104" s="194"/>
      <c r="E104" s="59">
        <f>SUM(E105:E115)</f>
        <v>0</v>
      </c>
      <c r="F104" s="59">
        <f>SUM(F105:F112)</f>
        <v>102833.5</v>
      </c>
      <c r="G104" s="59">
        <f t="shared" si="11"/>
        <v>102833.5</v>
      </c>
      <c r="H104" s="59">
        <f>H105+H106+H107+H108+H109+H110+H111+H112</f>
        <v>64755.6</v>
      </c>
      <c r="I104" s="59">
        <f>I105+I106+I107+I108+I109+I110+I111+I112</f>
        <v>73633.6</v>
      </c>
      <c r="J104" s="59">
        <f>J105+J106+J107+J108+J109+J110+J111+J112</f>
        <v>78648.9</v>
      </c>
      <c r="K104" s="59">
        <f>K105+K106+K107+K108+K109+K110+K111+K112</f>
        <v>102833.5</v>
      </c>
    </row>
    <row r="105" spans="1:11" ht="24" customHeight="1">
      <c r="A105" s="96">
        <v>5111</v>
      </c>
      <c r="B105" s="178" t="s">
        <v>74</v>
      </c>
      <c r="C105" s="179"/>
      <c r="D105" s="180"/>
      <c r="E105" s="33"/>
      <c r="F105" s="33"/>
      <c r="G105" s="29">
        <f t="shared" si="11"/>
        <v>0</v>
      </c>
      <c r="H105" s="7"/>
      <c r="I105" s="7"/>
      <c r="J105" s="7"/>
      <c r="K105" s="7"/>
    </row>
    <row r="106" spans="1:11" ht="36.75" customHeight="1">
      <c r="A106" s="96">
        <v>5112</v>
      </c>
      <c r="B106" s="178" t="s">
        <v>73</v>
      </c>
      <c r="C106" s="179"/>
      <c r="D106" s="180"/>
      <c r="E106" s="33"/>
      <c r="F106" s="33">
        <v>20000</v>
      </c>
      <c r="G106" s="29">
        <f t="shared" si="11"/>
        <v>20000</v>
      </c>
      <c r="H106" s="29">
        <v>20000</v>
      </c>
      <c r="I106" s="29">
        <v>20000</v>
      </c>
      <c r="J106" s="29">
        <v>20000</v>
      </c>
      <c r="K106" s="29">
        <v>20000</v>
      </c>
    </row>
    <row r="107" spans="1:12" ht="40.5" customHeight="1">
      <c r="A107" s="96">
        <v>5113</v>
      </c>
      <c r="B107" s="184" t="s">
        <v>75</v>
      </c>
      <c r="C107" s="185"/>
      <c r="D107" s="186"/>
      <c r="E107" s="33"/>
      <c r="F107" s="100">
        <v>41833.5</v>
      </c>
      <c r="G107" s="29">
        <f t="shared" si="11"/>
        <v>41833.5</v>
      </c>
      <c r="H107" s="29">
        <v>7755.6</v>
      </c>
      <c r="I107" s="29">
        <v>16633.6</v>
      </c>
      <c r="J107" s="29">
        <v>21648.9</v>
      </c>
      <c r="K107" s="70">
        <v>41833.5</v>
      </c>
      <c r="L107" s="81"/>
    </row>
    <row r="108" spans="1:11" ht="26.25" customHeight="1">
      <c r="A108" s="96">
        <v>5121</v>
      </c>
      <c r="B108" s="187" t="s">
        <v>76</v>
      </c>
      <c r="C108" s="188"/>
      <c r="D108" s="189"/>
      <c r="E108" s="48"/>
      <c r="F108" s="48">
        <v>4409</v>
      </c>
      <c r="G108" s="29">
        <f t="shared" si="11"/>
        <v>4409</v>
      </c>
      <c r="H108" s="29">
        <v>4409</v>
      </c>
      <c r="I108" s="29">
        <v>4409</v>
      </c>
      <c r="J108" s="29">
        <v>4409</v>
      </c>
      <c r="K108" s="29">
        <v>4409</v>
      </c>
    </row>
    <row r="109" spans="1:11" ht="29.25" customHeight="1">
      <c r="A109" s="96">
        <v>5122</v>
      </c>
      <c r="B109" s="187" t="s">
        <v>77</v>
      </c>
      <c r="C109" s="188"/>
      <c r="D109" s="189"/>
      <c r="E109" s="48"/>
      <c r="F109" s="48">
        <v>3000</v>
      </c>
      <c r="G109" s="29">
        <f t="shared" si="11"/>
        <v>3000</v>
      </c>
      <c r="H109" s="29">
        <v>3000</v>
      </c>
      <c r="I109" s="29">
        <v>3000</v>
      </c>
      <c r="J109" s="29">
        <v>3000</v>
      </c>
      <c r="K109" s="29">
        <v>3000</v>
      </c>
    </row>
    <row r="110" spans="1:17" ht="25.5" customHeight="1">
      <c r="A110" s="96">
        <v>5129</v>
      </c>
      <c r="B110" s="190" t="s">
        <v>78</v>
      </c>
      <c r="C110" s="191"/>
      <c r="D110" s="192"/>
      <c r="E110" s="48"/>
      <c r="F110" s="101">
        <v>33591</v>
      </c>
      <c r="G110" s="29">
        <f t="shared" si="11"/>
        <v>33591</v>
      </c>
      <c r="H110" s="29">
        <v>29591</v>
      </c>
      <c r="I110" s="29">
        <v>29591</v>
      </c>
      <c r="J110" s="29">
        <v>29591</v>
      </c>
      <c r="K110" s="78">
        <v>33591</v>
      </c>
      <c r="L110" s="81"/>
      <c r="Q110" s="1" t="s">
        <v>115</v>
      </c>
    </row>
    <row r="111" spans="1:11" ht="25.5" customHeight="1">
      <c r="A111" s="96">
        <v>5132</v>
      </c>
      <c r="B111" s="178" t="s">
        <v>79</v>
      </c>
      <c r="C111" s="179"/>
      <c r="D111" s="180"/>
      <c r="E111" s="33"/>
      <c r="F111" s="33"/>
      <c r="G111" s="29">
        <f t="shared" si="11"/>
        <v>0</v>
      </c>
      <c r="H111" s="29"/>
      <c r="I111" s="29"/>
      <c r="J111" s="29"/>
      <c r="K111" s="29"/>
    </row>
    <row r="112" spans="1:11" ht="18" customHeight="1">
      <c r="A112" s="96">
        <v>5134</v>
      </c>
      <c r="B112" s="178" t="s">
        <v>80</v>
      </c>
      <c r="C112" s="179"/>
      <c r="D112" s="180"/>
      <c r="E112" s="33"/>
      <c r="F112" s="33"/>
      <c r="G112" s="29">
        <f t="shared" si="11"/>
        <v>0</v>
      </c>
      <c r="H112" s="7"/>
      <c r="I112" s="7"/>
      <c r="J112" s="7"/>
      <c r="K112" s="7"/>
    </row>
    <row r="113" spans="1:11" ht="21" customHeight="1">
      <c r="A113" s="96"/>
      <c r="B113" s="178" t="s">
        <v>81</v>
      </c>
      <c r="C113" s="179"/>
      <c r="D113" s="180"/>
      <c r="E113" s="33"/>
      <c r="F113" s="102"/>
      <c r="G113" s="29">
        <f t="shared" si="11"/>
        <v>0</v>
      </c>
      <c r="H113" s="29"/>
      <c r="I113" s="29"/>
      <c r="J113" s="29"/>
      <c r="K113" s="29"/>
    </row>
    <row r="114" spans="1:11" ht="29.25" customHeight="1">
      <c r="A114" s="96"/>
      <c r="B114" s="178" t="s">
        <v>82</v>
      </c>
      <c r="C114" s="179"/>
      <c r="D114" s="180"/>
      <c r="E114" s="33"/>
      <c r="F114" s="102"/>
      <c r="G114" s="29">
        <f t="shared" si="11"/>
        <v>0</v>
      </c>
      <c r="H114" s="29"/>
      <c r="I114" s="29"/>
      <c r="J114" s="29"/>
      <c r="K114" s="29"/>
    </row>
    <row r="115" spans="1:11" ht="27.75" customHeight="1">
      <c r="A115" s="96"/>
      <c r="B115" s="178" t="s">
        <v>83</v>
      </c>
      <c r="C115" s="179"/>
      <c r="D115" s="180"/>
      <c r="E115" s="33"/>
      <c r="F115" s="33"/>
      <c r="G115" s="29"/>
      <c r="H115" s="29"/>
      <c r="I115" s="29"/>
      <c r="J115" s="29"/>
      <c r="K115" s="29"/>
    </row>
    <row r="116" spans="1:11" ht="19.5" customHeight="1">
      <c r="A116" s="181" t="s">
        <v>2</v>
      </c>
      <c r="B116" s="182"/>
      <c r="C116" s="182"/>
      <c r="D116" s="183"/>
      <c r="E116" s="61">
        <f>E77+E104+E113+E114+E115</f>
        <v>772273.3</v>
      </c>
      <c r="F116" s="61">
        <f aca="true" t="shared" si="12" ref="F116:K116">F77+F104+F113+F114+F115</f>
        <v>102833.5</v>
      </c>
      <c r="G116" s="61">
        <f t="shared" si="12"/>
        <v>875106.8</v>
      </c>
      <c r="H116" s="61">
        <f t="shared" si="12"/>
        <v>256941.99999999997</v>
      </c>
      <c r="I116" s="61">
        <f t="shared" si="12"/>
        <v>458334</v>
      </c>
      <c r="J116" s="61">
        <f t="shared" si="12"/>
        <v>657877.3</v>
      </c>
      <c r="K116" s="61">
        <f t="shared" si="12"/>
        <v>875106.8</v>
      </c>
    </row>
    <row r="117" spans="1:11" ht="6.75" customHeight="1">
      <c r="A117" s="49"/>
      <c r="B117" s="49"/>
      <c r="C117" s="49"/>
      <c r="D117" s="49"/>
      <c r="E117" s="15"/>
      <c r="F117" s="16"/>
      <c r="G117" s="15"/>
      <c r="H117" s="15"/>
      <c r="I117" s="15"/>
      <c r="J117" s="15"/>
      <c r="K117" s="16"/>
    </row>
    <row r="118" spans="1:11" ht="14.25" customHeight="1">
      <c r="A118" s="226" t="s">
        <v>84</v>
      </c>
      <c r="B118" s="226"/>
      <c r="C118" s="226"/>
      <c r="D118" s="226"/>
      <c r="E118" s="6"/>
      <c r="F118" s="106"/>
      <c r="G118" s="106"/>
      <c r="H118" s="3"/>
      <c r="I118" s="106" t="s">
        <v>88</v>
      </c>
      <c r="J118" s="106"/>
      <c r="K118" s="106"/>
    </row>
    <row r="119" spans="8:10" ht="13.5" customHeight="1">
      <c r="H119" s="18"/>
      <c r="I119" s="104"/>
      <c r="J119" s="104"/>
    </row>
    <row r="120" spans="2:11" ht="12.75" customHeight="1">
      <c r="B120" s="5"/>
      <c r="C120" s="105"/>
      <c r="D120" s="105"/>
      <c r="E120" s="5"/>
      <c r="F120" s="5"/>
      <c r="G120" s="5"/>
      <c r="H120" s="105"/>
      <c r="I120" s="105"/>
      <c r="J120" s="105"/>
      <c r="K120" s="5" t="s">
        <v>85</v>
      </c>
    </row>
    <row r="121" spans="4:10" ht="12.75">
      <c r="D121" s="6"/>
      <c r="E121" s="6"/>
      <c r="F121" s="6"/>
      <c r="H121" s="105"/>
      <c r="I121" s="105"/>
      <c r="J121" s="105"/>
    </row>
    <row r="122" spans="8:10" ht="12.75">
      <c r="H122" s="105"/>
      <c r="I122" s="105"/>
      <c r="J122" s="105"/>
    </row>
    <row r="123" spans="8:10" ht="12.75">
      <c r="H123" s="105"/>
      <c r="I123" s="105"/>
      <c r="J123" s="105"/>
    </row>
    <row r="124" spans="7:10" ht="12.75" customHeight="1">
      <c r="G124" s="103"/>
      <c r="H124" s="103"/>
      <c r="I124" s="103"/>
      <c r="J124" s="103"/>
    </row>
  </sheetData>
  <sheetProtection/>
  <mergeCells count="114">
    <mergeCell ref="C2:K2"/>
    <mergeCell ref="C3:K3"/>
    <mergeCell ref="A4:K4"/>
    <mergeCell ref="A1:K1"/>
    <mergeCell ref="A5:K5"/>
    <mergeCell ref="A6:K6"/>
    <mergeCell ref="A7:H7"/>
    <mergeCell ref="J7:K7"/>
    <mergeCell ref="A8:A9"/>
    <mergeCell ref="B8:D9"/>
    <mergeCell ref="E8:E9"/>
    <mergeCell ref="F8:F9"/>
    <mergeCell ref="G8:G9"/>
    <mergeCell ref="H8:K8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31:D31"/>
    <mergeCell ref="A33:K33"/>
    <mergeCell ref="A34:I34"/>
    <mergeCell ref="J34:K34"/>
    <mergeCell ref="A35:A36"/>
    <mergeCell ref="B35:B36"/>
    <mergeCell ref="C35:C36"/>
    <mergeCell ref="D35:D36"/>
    <mergeCell ref="E35:E36"/>
    <mergeCell ref="F35:F36"/>
    <mergeCell ref="G35:G36"/>
    <mergeCell ref="H35:K35"/>
    <mergeCell ref="A38:A42"/>
    <mergeCell ref="A43:A44"/>
    <mergeCell ref="A46:A47"/>
    <mergeCell ref="A48:A49"/>
    <mergeCell ref="A54:A59"/>
    <mergeCell ref="A60:A67"/>
    <mergeCell ref="B63:B67"/>
    <mergeCell ref="A71:D71"/>
    <mergeCell ref="A72:K72"/>
    <mergeCell ref="J73:K73"/>
    <mergeCell ref="A74:A75"/>
    <mergeCell ref="B74:D75"/>
    <mergeCell ref="E74:E75"/>
    <mergeCell ref="F74:F75"/>
    <mergeCell ref="G74:G75"/>
    <mergeCell ref="H74:K74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A116:D116"/>
    <mergeCell ref="A118:D118"/>
    <mergeCell ref="F118:G118"/>
    <mergeCell ref="I118:K118"/>
    <mergeCell ref="G124:J124"/>
    <mergeCell ref="I119:J119"/>
    <mergeCell ref="C120:D120"/>
    <mergeCell ref="H120:J120"/>
    <mergeCell ref="H121:J121"/>
    <mergeCell ref="H122:J122"/>
    <mergeCell ref="H123:J123"/>
  </mergeCells>
  <printOptions/>
  <pageMargins left="0.1" right="0.1" top="0.75" bottom="0.25" header="0.3" footer="0.3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2018-10-30T11:36:33Z</cp:lastPrinted>
  <dcterms:created xsi:type="dcterms:W3CDTF">1996-10-14T23:33:28Z</dcterms:created>
  <dcterms:modified xsi:type="dcterms:W3CDTF">2018-10-30T15:25:29Z</dcterms:modified>
  <cp:category/>
  <cp:version/>
  <cp:contentType/>
  <cp:contentStatus/>
</cp:coreProperties>
</file>