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868C07A-CC87-46FA-876F-825B4B250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t1" sheetId="5" r:id="rId1"/>
    <sheet name="hat6" sheetId="9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39" i="5" l="1"/>
  <c r="H317" i="9"/>
  <c r="H487" i="9"/>
  <c r="G485" i="9"/>
  <c r="F86" i="5"/>
  <c r="F89" i="5"/>
  <c r="G251" i="9"/>
  <c r="E145" i="5"/>
  <c r="G715" i="9"/>
  <c r="E76" i="5" l="1"/>
  <c r="F135" i="5"/>
  <c r="H318" i="9"/>
  <c r="G415" i="9" l="1"/>
  <c r="F418" i="9"/>
  <c r="H494" i="9"/>
  <c r="F500" i="9"/>
  <c r="E100" i="5"/>
  <c r="D100" i="5" s="1"/>
  <c r="H910" i="9"/>
  <c r="G413" i="9" l="1"/>
  <c r="G411" i="9" s="1"/>
  <c r="H100" i="9"/>
  <c r="E116" i="5"/>
  <c r="F783" i="9" l="1"/>
  <c r="G73" i="9"/>
  <c r="E17" i="5" l="1"/>
  <c r="D15" i="5"/>
  <c r="E12" i="5"/>
  <c r="E113" i="5"/>
  <c r="F625" i="9" l="1"/>
  <c r="H482" i="9"/>
  <c r="G482" i="9"/>
  <c r="F484" i="9"/>
  <c r="F76" i="9" l="1"/>
  <c r="G712" i="9"/>
  <c r="F77" i="9"/>
  <c r="F78" i="9"/>
  <c r="F79" i="9"/>
  <c r="F80" i="9"/>
  <c r="F81" i="9"/>
  <c r="G778" i="9" l="1"/>
  <c r="F788" i="9"/>
  <c r="F626" i="9"/>
  <c r="G280" i="9"/>
  <c r="G100" i="9"/>
  <c r="F109" i="9"/>
  <c r="F27" i="9"/>
  <c r="D80" i="5"/>
  <c r="F489" i="9"/>
  <c r="F490" i="9"/>
  <c r="H480" i="9"/>
  <c r="F102" i="9"/>
  <c r="F106" i="9"/>
  <c r="F105" i="9"/>
  <c r="F915" i="9"/>
  <c r="F914" i="9"/>
  <c r="F913" i="9"/>
  <c r="F912" i="9"/>
  <c r="H908" i="9"/>
  <c r="H906" i="9" s="1"/>
  <c r="F905" i="9"/>
  <c r="F904" i="9"/>
  <c r="F903" i="9"/>
  <c r="F902" i="9"/>
  <c r="H900" i="9"/>
  <c r="G900" i="9"/>
  <c r="F899" i="9"/>
  <c r="F898" i="9"/>
  <c r="F897" i="9"/>
  <c r="F896" i="9"/>
  <c r="H894" i="9"/>
  <c r="G894" i="9"/>
  <c r="F891" i="9"/>
  <c r="F890" i="9"/>
  <c r="F889" i="9"/>
  <c r="F888" i="9"/>
  <c r="H886" i="9"/>
  <c r="H884" i="9" s="1"/>
  <c r="G886" i="9"/>
  <c r="G884" i="9" s="1"/>
  <c r="F883" i="9"/>
  <c r="F882" i="9"/>
  <c r="F881" i="9"/>
  <c r="F880" i="9"/>
  <c r="H878" i="9"/>
  <c r="H876" i="9" s="1"/>
  <c r="G878" i="9"/>
  <c r="F875" i="9"/>
  <c r="F874" i="9"/>
  <c r="F873" i="9"/>
  <c r="F872" i="9"/>
  <c r="H870" i="9"/>
  <c r="H868" i="9" s="1"/>
  <c r="G870" i="9"/>
  <c r="G868" i="9" s="1"/>
  <c r="F867" i="9"/>
  <c r="F866" i="9"/>
  <c r="F865" i="9"/>
  <c r="F864" i="9"/>
  <c r="H862" i="9"/>
  <c r="H860" i="9" s="1"/>
  <c r="G862" i="9"/>
  <c r="F859" i="9"/>
  <c r="F858" i="9"/>
  <c r="F857" i="9"/>
  <c r="F856" i="9"/>
  <c r="H854" i="9"/>
  <c r="H852" i="9" s="1"/>
  <c r="G854" i="9"/>
  <c r="G852" i="9" s="1"/>
  <c r="F851" i="9"/>
  <c r="F850" i="9"/>
  <c r="F849" i="9"/>
  <c r="F848" i="9"/>
  <c r="H846" i="9"/>
  <c r="H844" i="9" s="1"/>
  <c r="G846" i="9"/>
  <c r="F843" i="9"/>
  <c r="F842" i="9"/>
  <c r="F841" i="9"/>
  <c r="F840" i="9"/>
  <c r="H838" i="9"/>
  <c r="H836" i="9" s="1"/>
  <c r="G838" i="9"/>
  <c r="F835" i="9"/>
  <c r="F834" i="9"/>
  <c r="F833" i="9"/>
  <c r="F832" i="9"/>
  <c r="H830" i="9"/>
  <c r="G830" i="9"/>
  <c r="F829" i="9"/>
  <c r="F828" i="9"/>
  <c r="F827" i="9"/>
  <c r="F826" i="9"/>
  <c r="H824" i="9"/>
  <c r="G824" i="9"/>
  <c r="F819" i="9"/>
  <c r="F818" i="9"/>
  <c r="F817" i="9"/>
  <c r="F816" i="9"/>
  <c r="H814" i="9"/>
  <c r="H812" i="9" s="1"/>
  <c r="G814" i="9"/>
  <c r="F811" i="9"/>
  <c r="F810" i="9"/>
  <c r="F809" i="9"/>
  <c r="F808" i="9"/>
  <c r="H806" i="9"/>
  <c r="H804" i="9" s="1"/>
  <c r="G806" i="9"/>
  <c r="F805" i="9"/>
  <c r="F803" i="9"/>
  <c r="F802" i="9"/>
  <c r="F801" i="9"/>
  <c r="F800" i="9"/>
  <c r="H798" i="9"/>
  <c r="H796" i="9" s="1"/>
  <c r="G798" i="9"/>
  <c r="G796" i="9" s="1"/>
  <c r="F797" i="9"/>
  <c r="F795" i="9"/>
  <c r="F794" i="9"/>
  <c r="F793" i="9"/>
  <c r="F792" i="9"/>
  <c r="F791" i="9"/>
  <c r="F790" i="9"/>
  <c r="G789" i="9"/>
  <c r="F789" i="9" s="1"/>
  <c r="F787" i="9"/>
  <c r="F786" i="9"/>
  <c r="F785" i="9"/>
  <c r="F784" i="9"/>
  <c r="F782" i="9"/>
  <c r="F781" i="9"/>
  <c r="F780" i="9"/>
  <c r="H778" i="9"/>
  <c r="F777" i="9"/>
  <c r="F776" i="9"/>
  <c r="F775" i="9"/>
  <c r="F774" i="9"/>
  <c r="F773" i="9"/>
  <c r="F772" i="9"/>
  <c r="F771" i="9"/>
  <c r="F770" i="9"/>
  <c r="H768" i="9"/>
  <c r="G768" i="9"/>
  <c r="F767" i="9"/>
  <c r="F765" i="9"/>
  <c r="F764" i="9"/>
  <c r="F763" i="9"/>
  <c r="F762" i="9"/>
  <c r="H760" i="9"/>
  <c r="G760" i="9"/>
  <c r="F759" i="9"/>
  <c r="F758" i="9"/>
  <c r="F757" i="9"/>
  <c r="F756" i="9"/>
  <c r="H754" i="9"/>
  <c r="G754" i="9"/>
  <c r="F753" i="9"/>
  <c r="F751" i="9"/>
  <c r="F750" i="9"/>
  <c r="F749" i="9"/>
  <c r="F748" i="9"/>
  <c r="H746" i="9"/>
  <c r="G746" i="9"/>
  <c r="F745" i="9"/>
  <c r="F744" i="9"/>
  <c r="F743" i="9"/>
  <c r="F742" i="9"/>
  <c r="H740" i="9"/>
  <c r="G740" i="9"/>
  <c r="F739" i="9"/>
  <c r="F737" i="9"/>
  <c r="F736" i="9"/>
  <c r="F735" i="9"/>
  <c r="F734" i="9"/>
  <c r="H732" i="9"/>
  <c r="G732" i="9"/>
  <c r="F731" i="9"/>
  <c r="F730" i="9"/>
  <c r="F729" i="9"/>
  <c r="F728" i="9"/>
  <c r="H726" i="9"/>
  <c r="G726" i="9"/>
  <c r="F725" i="9"/>
  <c r="F723" i="9"/>
  <c r="F722" i="9"/>
  <c r="F721" i="9"/>
  <c r="F720" i="9"/>
  <c r="H718" i="9"/>
  <c r="G718" i="9"/>
  <c r="F717" i="9"/>
  <c r="F716" i="9"/>
  <c r="F715" i="9"/>
  <c r="F714" i="9"/>
  <c r="H712" i="9"/>
  <c r="F707" i="9"/>
  <c r="F706" i="9"/>
  <c r="F705" i="9"/>
  <c r="F704" i="9"/>
  <c r="H702" i="9"/>
  <c r="H700" i="9" s="1"/>
  <c r="G702" i="9"/>
  <c r="F701" i="9"/>
  <c r="F699" i="9"/>
  <c r="F698" i="9"/>
  <c r="F697" i="9"/>
  <c r="F696" i="9"/>
  <c r="H694" i="9"/>
  <c r="H692" i="9" s="1"/>
  <c r="G694" i="9"/>
  <c r="F693" i="9"/>
  <c r="F691" i="9"/>
  <c r="F690" i="9"/>
  <c r="F689" i="9"/>
  <c r="F688" i="9"/>
  <c r="H686" i="9"/>
  <c r="G686" i="9"/>
  <c r="F685" i="9"/>
  <c r="F684" i="9"/>
  <c r="F683" i="9"/>
  <c r="F682" i="9"/>
  <c r="H680" i="9"/>
  <c r="G680" i="9"/>
  <c r="F679" i="9"/>
  <c r="F678" i="9"/>
  <c r="F677" i="9"/>
  <c r="F676" i="9"/>
  <c r="H674" i="9"/>
  <c r="G674" i="9"/>
  <c r="F671" i="9"/>
  <c r="F670" i="9"/>
  <c r="F669" i="9"/>
  <c r="F668" i="9"/>
  <c r="H666" i="9"/>
  <c r="G666" i="9"/>
  <c r="F665" i="9"/>
  <c r="F664" i="9"/>
  <c r="F663" i="9"/>
  <c r="F662" i="9"/>
  <c r="H660" i="9"/>
  <c r="G660" i="9"/>
  <c r="F659" i="9"/>
  <c r="F658" i="9"/>
  <c r="F657" i="9"/>
  <c r="F656" i="9"/>
  <c r="H654" i="9"/>
  <c r="G654" i="9"/>
  <c r="F651" i="9"/>
  <c r="F650" i="9"/>
  <c r="F649" i="9"/>
  <c r="F648" i="9"/>
  <c r="H646" i="9"/>
  <c r="G646" i="9"/>
  <c r="F645" i="9"/>
  <c r="F644" i="9"/>
  <c r="F643" i="9"/>
  <c r="F642" i="9"/>
  <c r="H640" i="9"/>
  <c r="G640" i="9"/>
  <c r="F639" i="9"/>
  <c r="F638" i="9"/>
  <c r="F637" i="9"/>
  <c r="F636" i="9"/>
  <c r="H634" i="9"/>
  <c r="G634" i="9"/>
  <c r="F633" i="9"/>
  <c r="F632" i="9"/>
  <c r="F631" i="9"/>
  <c r="F630" i="9"/>
  <c r="H628" i="9"/>
  <c r="G628" i="9"/>
  <c r="F624" i="9"/>
  <c r="F623" i="9"/>
  <c r="F622" i="9"/>
  <c r="F621" i="9"/>
  <c r="F620" i="9"/>
  <c r="H618" i="9"/>
  <c r="G618" i="9"/>
  <c r="F617" i="9"/>
  <c r="F616" i="9"/>
  <c r="F615" i="9"/>
  <c r="F614" i="9"/>
  <c r="H612" i="9"/>
  <c r="G612" i="9"/>
  <c r="F611" i="9"/>
  <c r="F610" i="9"/>
  <c r="F609" i="9"/>
  <c r="F608" i="9"/>
  <c r="F607" i="9"/>
  <c r="F606" i="9"/>
  <c r="H604" i="9"/>
  <c r="G604" i="9"/>
  <c r="F601" i="9"/>
  <c r="F600" i="9"/>
  <c r="F599" i="9"/>
  <c r="F598" i="9"/>
  <c r="H596" i="9"/>
  <c r="H594" i="9" s="1"/>
  <c r="G596" i="9"/>
  <c r="G594" i="9" s="1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H512" i="9"/>
  <c r="H510" i="9" s="1"/>
  <c r="G512" i="9"/>
  <c r="G510" i="9" s="1"/>
  <c r="F509" i="9"/>
  <c r="F508" i="9"/>
  <c r="F507" i="9"/>
  <c r="F506" i="9"/>
  <c r="H504" i="9"/>
  <c r="H502" i="9" s="1"/>
  <c r="G504" i="9"/>
  <c r="G502" i="9" s="1"/>
  <c r="F501" i="9"/>
  <c r="F499" i="9"/>
  <c r="F498" i="9"/>
  <c r="F497" i="9"/>
  <c r="F496" i="9"/>
  <c r="H492" i="9"/>
  <c r="G494" i="9"/>
  <c r="F491" i="9"/>
  <c r="F488" i="9"/>
  <c r="F487" i="9"/>
  <c r="F486" i="9"/>
  <c r="F485" i="9"/>
  <c r="F482" i="9"/>
  <c r="F479" i="9"/>
  <c r="F478" i="9"/>
  <c r="F477" i="9"/>
  <c r="F476" i="9"/>
  <c r="H474" i="9"/>
  <c r="H472" i="9" s="1"/>
  <c r="G474" i="9"/>
  <c r="G472" i="9" s="1"/>
  <c r="F471" i="9"/>
  <c r="F470" i="9"/>
  <c r="F469" i="9"/>
  <c r="F468" i="9"/>
  <c r="H466" i="9"/>
  <c r="H464" i="9" s="1"/>
  <c r="G466" i="9"/>
  <c r="G464" i="9" s="1"/>
  <c r="F463" i="9"/>
  <c r="F461" i="9"/>
  <c r="F460" i="9"/>
  <c r="F459" i="9"/>
  <c r="F458" i="9"/>
  <c r="H456" i="9"/>
  <c r="H454" i="9" s="1"/>
  <c r="G456" i="9"/>
  <c r="G454" i="9" s="1"/>
  <c r="F453" i="9"/>
  <c r="F452" i="9"/>
  <c r="F451" i="9"/>
  <c r="F450" i="9"/>
  <c r="H448" i="9"/>
  <c r="H446" i="9" s="1"/>
  <c r="G448" i="9"/>
  <c r="G446" i="9" s="1"/>
  <c r="F445" i="9"/>
  <c r="F444" i="9"/>
  <c r="F443" i="9"/>
  <c r="F442" i="9"/>
  <c r="H440" i="9"/>
  <c r="H438" i="9" s="1"/>
  <c r="G440" i="9"/>
  <c r="G438" i="9" s="1"/>
  <c r="F437" i="9"/>
  <c r="F436" i="9"/>
  <c r="F435" i="9"/>
  <c r="F434" i="9"/>
  <c r="H432" i="9"/>
  <c r="H430" i="9" s="1"/>
  <c r="G432" i="9"/>
  <c r="G430" i="9" s="1"/>
  <c r="F431" i="9"/>
  <c r="F429" i="9"/>
  <c r="F428" i="9"/>
  <c r="F427" i="9"/>
  <c r="F426" i="9"/>
  <c r="H424" i="9"/>
  <c r="H422" i="9" s="1"/>
  <c r="G424" i="9"/>
  <c r="G422" i="9" s="1"/>
  <c r="F421" i="9"/>
  <c r="F420" i="9"/>
  <c r="F419" i="9"/>
  <c r="F417" i="9"/>
  <c r="H415" i="9"/>
  <c r="H413" i="9" s="1"/>
  <c r="F410" i="9"/>
  <c r="F409" i="9"/>
  <c r="F408" i="9"/>
  <c r="F407" i="9"/>
  <c r="H405" i="9"/>
  <c r="H403" i="9" s="1"/>
  <c r="G405" i="9"/>
  <c r="G403" i="9" s="1"/>
  <c r="F402" i="9"/>
  <c r="F401" i="9"/>
  <c r="F400" i="9"/>
  <c r="F399" i="9"/>
  <c r="H397" i="9"/>
  <c r="G397" i="9"/>
  <c r="F396" i="9"/>
  <c r="F395" i="9"/>
  <c r="F394" i="9"/>
  <c r="F393" i="9"/>
  <c r="H391" i="9"/>
  <c r="G391" i="9"/>
  <c r="F390" i="9"/>
  <c r="F389" i="9"/>
  <c r="F388" i="9"/>
  <c r="F387" i="9"/>
  <c r="H385" i="9"/>
  <c r="G385" i="9"/>
  <c r="F384" i="9"/>
  <c r="F383" i="9"/>
  <c r="F382" i="9"/>
  <c r="F381" i="9"/>
  <c r="H379" i="9"/>
  <c r="G379" i="9"/>
  <c r="F376" i="9"/>
  <c r="F375" i="9"/>
  <c r="F374" i="9"/>
  <c r="F373" i="9"/>
  <c r="H371" i="9"/>
  <c r="G371" i="9"/>
  <c r="F370" i="9"/>
  <c r="F369" i="9"/>
  <c r="F368" i="9"/>
  <c r="F367" i="9"/>
  <c r="H365" i="9"/>
  <c r="G365" i="9"/>
  <c r="F364" i="9"/>
  <c r="F363" i="9"/>
  <c r="F362" i="9"/>
  <c r="F361" i="9"/>
  <c r="H359" i="9"/>
  <c r="G359" i="9"/>
  <c r="F358" i="9"/>
  <c r="F357" i="9"/>
  <c r="F356" i="9"/>
  <c r="F355" i="9"/>
  <c r="H353" i="9"/>
  <c r="G353" i="9"/>
  <c r="F350" i="9"/>
  <c r="F349" i="9"/>
  <c r="F348" i="9"/>
  <c r="F347" i="9"/>
  <c r="H345" i="9"/>
  <c r="H343" i="9" s="1"/>
  <c r="G345" i="9"/>
  <c r="F342" i="9"/>
  <c r="F341" i="9"/>
  <c r="F340" i="9"/>
  <c r="F339" i="9"/>
  <c r="H337" i="9"/>
  <c r="G337" i="9"/>
  <c r="F336" i="9"/>
  <c r="F335" i="9"/>
  <c r="F334" i="9"/>
  <c r="F333" i="9"/>
  <c r="H331" i="9"/>
  <c r="G331" i="9"/>
  <c r="F330" i="9"/>
  <c r="F329" i="9"/>
  <c r="F328" i="9"/>
  <c r="F327" i="9"/>
  <c r="H325" i="9"/>
  <c r="G325" i="9"/>
  <c r="F324" i="9"/>
  <c r="F323" i="9"/>
  <c r="F322" i="9"/>
  <c r="F321" i="9"/>
  <c r="H319" i="9"/>
  <c r="G319" i="9"/>
  <c r="F318" i="9"/>
  <c r="F317" i="9"/>
  <c r="F316" i="9"/>
  <c r="H314" i="9"/>
  <c r="G314" i="9"/>
  <c r="F311" i="9"/>
  <c r="F310" i="9"/>
  <c r="F309" i="9"/>
  <c r="F308" i="9"/>
  <c r="H306" i="9"/>
  <c r="G306" i="9"/>
  <c r="F305" i="9"/>
  <c r="F304" i="9"/>
  <c r="F303" i="9"/>
  <c r="F302" i="9"/>
  <c r="H300" i="9"/>
  <c r="G300" i="9"/>
  <c r="F299" i="9"/>
  <c r="F298" i="9"/>
  <c r="F297" i="9"/>
  <c r="F296" i="9"/>
  <c r="H294" i="9"/>
  <c r="G294" i="9"/>
  <c r="F291" i="9"/>
  <c r="F290" i="9"/>
  <c r="F289" i="9"/>
  <c r="F288" i="9"/>
  <c r="H286" i="9"/>
  <c r="G286" i="9"/>
  <c r="F285" i="9"/>
  <c r="F284" i="9"/>
  <c r="F283" i="9"/>
  <c r="F282" i="9"/>
  <c r="H280" i="9"/>
  <c r="F279" i="9"/>
  <c r="F278" i="9"/>
  <c r="F277" i="9"/>
  <c r="F276" i="9"/>
  <c r="H274" i="9"/>
  <c r="G274" i="9"/>
  <c r="F271" i="9"/>
  <c r="F270" i="9"/>
  <c r="F269" i="9"/>
  <c r="F268" i="9"/>
  <c r="H266" i="9"/>
  <c r="G266" i="9"/>
  <c r="F265" i="9"/>
  <c r="F264" i="9"/>
  <c r="F263" i="9"/>
  <c r="F262" i="9"/>
  <c r="H260" i="9"/>
  <c r="G260" i="9"/>
  <c r="F259" i="9"/>
  <c r="F258" i="9"/>
  <c r="F257" i="9"/>
  <c r="F256" i="9"/>
  <c r="H254" i="9"/>
  <c r="G254" i="9"/>
  <c r="F253" i="9"/>
  <c r="F252" i="9"/>
  <c r="F251" i="9"/>
  <c r="F250" i="9"/>
  <c r="F249" i="9"/>
  <c r="F248" i="9"/>
  <c r="G246" i="9"/>
  <c r="F243" i="9"/>
  <c r="F242" i="9"/>
  <c r="F241" i="9"/>
  <c r="F240" i="9"/>
  <c r="H238" i="9"/>
  <c r="G238" i="9"/>
  <c r="F237" i="9"/>
  <c r="F236" i="9"/>
  <c r="F235" i="9"/>
  <c r="F234" i="9"/>
  <c r="H232" i="9"/>
  <c r="G232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H166" i="9"/>
  <c r="H164" i="9" s="1"/>
  <c r="G166" i="9"/>
  <c r="G164" i="9" s="1"/>
  <c r="F163" i="9"/>
  <c r="F162" i="9"/>
  <c r="F161" i="9"/>
  <c r="F160" i="9"/>
  <c r="H158" i="9"/>
  <c r="H156" i="9" s="1"/>
  <c r="G158" i="9"/>
  <c r="G156" i="9" s="1"/>
  <c r="F155" i="9"/>
  <c r="F154" i="9"/>
  <c r="F153" i="9"/>
  <c r="F152" i="9"/>
  <c r="H150" i="9"/>
  <c r="H148" i="9" s="1"/>
  <c r="G150" i="9"/>
  <c r="G148" i="9" s="1"/>
  <c r="F147" i="9"/>
  <c r="F146" i="9"/>
  <c r="F145" i="9"/>
  <c r="F144" i="9"/>
  <c r="H142" i="9"/>
  <c r="H140" i="9" s="1"/>
  <c r="G140" i="9"/>
  <c r="F139" i="9"/>
  <c r="F138" i="9"/>
  <c r="F137" i="9"/>
  <c r="F136" i="9"/>
  <c r="H134" i="9"/>
  <c r="H132" i="9" s="1"/>
  <c r="G134" i="9"/>
  <c r="G132" i="9" s="1"/>
  <c r="F129" i="9"/>
  <c r="F128" i="9"/>
  <c r="F127" i="9"/>
  <c r="F126" i="9"/>
  <c r="F125" i="9"/>
  <c r="H124" i="9"/>
  <c r="H122" i="9" s="1"/>
  <c r="G124" i="9"/>
  <c r="G122" i="9" s="1"/>
  <c r="F123" i="9"/>
  <c r="F121" i="9"/>
  <c r="F120" i="9"/>
  <c r="F119" i="9"/>
  <c r="F118" i="9"/>
  <c r="F117" i="9"/>
  <c r="H116" i="9"/>
  <c r="H114" i="9" s="1"/>
  <c r="G116" i="9"/>
  <c r="G114" i="9" s="1"/>
  <c r="F115" i="9"/>
  <c r="F113" i="9"/>
  <c r="F112" i="9"/>
  <c r="F111" i="9"/>
  <c r="F110" i="9"/>
  <c r="F108" i="9"/>
  <c r="F107" i="9"/>
  <c r="F104" i="9"/>
  <c r="F103" i="9"/>
  <c r="G101" i="9"/>
  <c r="F101" i="9" s="1"/>
  <c r="H98" i="9"/>
  <c r="F99" i="9"/>
  <c r="F97" i="9"/>
  <c r="F96" i="9"/>
  <c r="F95" i="9"/>
  <c r="F94" i="9"/>
  <c r="F93" i="9"/>
  <c r="H92" i="9"/>
  <c r="H90" i="9" s="1"/>
  <c r="G92" i="9"/>
  <c r="F91" i="9"/>
  <c r="F89" i="9"/>
  <c r="F88" i="9"/>
  <c r="F87" i="9"/>
  <c r="F86" i="9"/>
  <c r="F85" i="9"/>
  <c r="H84" i="9"/>
  <c r="H82" i="9" s="1"/>
  <c r="G84" i="9"/>
  <c r="F75" i="9"/>
  <c r="H73" i="9"/>
  <c r="F72" i="9"/>
  <c r="F71" i="9"/>
  <c r="F70" i="9"/>
  <c r="F69" i="9"/>
  <c r="F68" i="9"/>
  <c r="H67" i="9"/>
  <c r="H63" i="9" s="1"/>
  <c r="G67" i="9"/>
  <c r="F66" i="9"/>
  <c r="F65" i="9"/>
  <c r="F62" i="9"/>
  <c r="F60" i="9"/>
  <c r="F59" i="9"/>
  <c r="F58" i="9"/>
  <c r="F57" i="9"/>
  <c r="H55" i="9"/>
  <c r="G55" i="9"/>
  <c r="F54" i="9"/>
  <c r="F53" i="9"/>
  <c r="F52" i="9"/>
  <c r="F51" i="9"/>
  <c r="H49" i="9"/>
  <c r="G49" i="9"/>
  <c r="F46" i="9"/>
  <c r="F45" i="9"/>
  <c r="F44" i="9"/>
  <c r="F43" i="9"/>
  <c r="H41" i="9"/>
  <c r="G41" i="9"/>
  <c r="F40" i="9"/>
  <c r="F39" i="9"/>
  <c r="F38" i="9"/>
  <c r="F37" i="9"/>
  <c r="H35" i="9"/>
  <c r="G35" i="9"/>
  <c r="F34" i="9"/>
  <c r="F33" i="9"/>
  <c r="F32" i="9"/>
  <c r="F31" i="9"/>
  <c r="F30" i="9"/>
  <c r="F29" i="9"/>
  <c r="F28" i="9"/>
  <c r="F26" i="9"/>
  <c r="F25" i="9"/>
  <c r="F24" i="9"/>
  <c r="F23" i="9"/>
  <c r="F22" i="9"/>
  <c r="F21" i="9"/>
  <c r="F20" i="9"/>
  <c r="F19" i="9"/>
  <c r="F18" i="9"/>
  <c r="F17" i="9"/>
  <c r="F16" i="9"/>
  <c r="H13" i="9"/>
  <c r="D145" i="5"/>
  <c r="D144" i="5"/>
  <c r="D143" i="5"/>
  <c r="F140" i="5"/>
  <c r="E140" i="5"/>
  <c r="D139" i="5"/>
  <c r="D138" i="5"/>
  <c r="D135" i="5"/>
  <c r="D134" i="5"/>
  <c r="D133" i="5"/>
  <c r="E130" i="5"/>
  <c r="D130" i="5" s="1"/>
  <c r="D129" i="5"/>
  <c r="D128" i="5"/>
  <c r="E125" i="5"/>
  <c r="D125" i="5" s="1"/>
  <c r="D124" i="5"/>
  <c r="D116" i="5"/>
  <c r="D113" i="5"/>
  <c r="D112" i="5"/>
  <c r="D111" i="5"/>
  <c r="D110" i="5"/>
  <c r="D107" i="5"/>
  <c r="D106" i="5"/>
  <c r="D105" i="5"/>
  <c r="D104" i="5"/>
  <c r="D103" i="5"/>
  <c r="D99" i="5"/>
  <c r="E97" i="5"/>
  <c r="D96" i="5"/>
  <c r="F94" i="5"/>
  <c r="D90" i="5"/>
  <c r="D89" i="5"/>
  <c r="D86" i="5"/>
  <c r="D85" i="5"/>
  <c r="D84" i="5"/>
  <c r="D83" i="5"/>
  <c r="D82" i="5"/>
  <c r="D79" i="5"/>
  <c r="D75" i="5"/>
  <c r="F73" i="5"/>
  <c r="D72" i="5"/>
  <c r="E70" i="5"/>
  <c r="D70" i="5" s="1"/>
  <c r="D69" i="5"/>
  <c r="F67" i="5"/>
  <c r="D67" i="5" s="1"/>
  <c r="D66" i="5"/>
  <c r="E64" i="5"/>
  <c r="D64" i="5" s="1"/>
  <c r="D60" i="5"/>
  <c r="D59" i="5"/>
  <c r="D58" i="5"/>
  <c r="D57" i="5"/>
  <c r="E55" i="5"/>
  <c r="D55" i="5" s="1"/>
  <c r="D51" i="5"/>
  <c r="D50" i="5"/>
  <c r="E47" i="5"/>
  <c r="D47" i="5" s="1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E25" i="5"/>
  <c r="D19" i="5"/>
  <c r="D17" i="5"/>
  <c r="D16" i="5"/>
  <c r="D14" i="5"/>
  <c r="G876" i="9" l="1"/>
  <c r="D97" i="5"/>
  <c r="E91" i="5"/>
  <c r="G892" i="9"/>
  <c r="E22" i="5"/>
  <c r="E20" i="5" s="1"/>
  <c r="D20" i="5" s="1"/>
  <c r="D140" i="5"/>
  <c r="F694" i="9"/>
  <c r="F838" i="9"/>
  <c r="G492" i="9"/>
  <c r="G692" i="9"/>
  <c r="F692" i="9" s="1"/>
  <c r="F740" i="9"/>
  <c r="G652" i="9"/>
  <c r="F353" i="9"/>
  <c r="F768" i="9"/>
  <c r="F628" i="9"/>
  <c r="F640" i="9"/>
  <c r="F680" i="9"/>
  <c r="F814" i="9"/>
  <c r="F830" i="9"/>
  <c r="F274" i="9"/>
  <c r="H724" i="9"/>
  <c r="F854" i="9"/>
  <c r="F806" i="9"/>
  <c r="G836" i="9"/>
  <c r="F836" i="9" s="1"/>
  <c r="F67" i="9"/>
  <c r="F260" i="9"/>
  <c r="F325" i="9"/>
  <c r="F634" i="9"/>
  <c r="F660" i="9"/>
  <c r="F884" i="9"/>
  <c r="H752" i="9"/>
  <c r="H892" i="9"/>
  <c r="G804" i="9"/>
  <c r="F804" i="9" s="1"/>
  <c r="H710" i="9"/>
  <c r="E52" i="5"/>
  <c r="D52" i="5" s="1"/>
  <c r="G230" i="9"/>
  <c r="F254" i="9"/>
  <c r="F266" i="9"/>
  <c r="F294" i="9"/>
  <c r="F306" i="9"/>
  <c r="F319" i="9"/>
  <c r="F331" i="9"/>
  <c r="F345" i="9"/>
  <c r="H766" i="9"/>
  <c r="F846" i="9"/>
  <c r="F84" i="9"/>
  <c r="G82" i="9"/>
  <c r="F82" i="9" s="1"/>
  <c r="H377" i="9"/>
  <c r="F594" i="9"/>
  <c r="D25" i="5"/>
  <c r="F92" i="9"/>
  <c r="F132" i="9"/>
  <c r="F156" i="9"/>
  <c r="F164" i="9"/>
  <c r="F166" i="9"/>
  <c r="F337" i="9"/>
  <c r="F397" i="9"/>
  <c r="F454" i="9"/>
  <c r="H672" i="9"/>
  <c r="F702" i="9"/>
  <c r="F726" i="9"/>
  <c r="F732" i="9"/>
  <c r="H738" i="9"/>
  <c r="G738" i="9"/>
  <c r="F754" i="9"/>
  <c r="H822" i="9"/>
  <c r="F868" i="9"/>
  <c r="F910" i="9"/>
  <c r="F413" i="9"/>
  <c r="G98" i="9"/>
  <c r="F98" i="9" s="1"/>
  <c r="H130" i="9"/>
  <c r="F510" i="9"/>
  <c r="F35" i="9"/>
  <c r="G47" i="9"/>
  <c r="H61" i="9"/>
  <c r="F124" i="9"/>
  <c r="F150" i="9"/>
  <c r="F238" i="9"/>
  <c r="H244" i="9"/>
  <c r="G272" i="9"/>
  <c r="G351" i="9"/>
  <c r="F371" i="9"/>
  <c r="F385" i="9"/>
  <c r="F415" i="9"/>
  <c r="F424" i="9"/>
  <c r="F438" i="9"/>
  <c r="F448" i="9"/>
  <c r="F466" i="9"/>
  <c r="F492" i="9"/>
  <c r="F646" i="9"/>
  <c r="H652" i="9"/>
  <c r="F652" i="9" s="1"/>
  <c r="F686" i="9"/>
  <c r="G700" i="9"/>
  <c r="F700" i="9" s="1"/>
  <c r="G752" i="9"/>
  <c r="G766" i="9"/>
  <c r="F798" i="9"/>
  <c r="G812" i="9"/>
  <c r="F812" i="9" s="1"/>
  <c r="G844" i="9"/>
  <c r="F844" i="9" s="1"/>
  <c r="F862" i="9"/>
  <c r="F870" i="9"/>
  <c r="F878" i="9"/>
  <c r="F886" i="9"/>
  <c r="F894" i="9"/>
  <c r="G908" i="9"/>
  <c r="G906" i="9" s="1"/>
  <c r="F906" i="9" s="1"/>
  <c r="F122" i="9"/>
  <c r="H411" i="9"/>
  <c r="F502" i="9"/>
  <c r="F796" i="9"/>
  <c r="H47" i="9"/>
  <c r="F114" i="9"/>
  <c r="H230" i="9"/>
  <c r="H272" i="9"/>
  <c r="G292" i="9"/>
  <c r="H351" i="9"/>
  <c r="F430" i="9"/>
  <c r="F596" i="9"/>
  <c r="G672" i="9"/>
  <c r="G822" i="9"/>
  <c r="F852" i="9"/>
  <c r="H462" i="9"/>
  <c r="F41" i="9"/>
  <c r="F55" i="9"/>
  <c r="F73" i="9"/>
  <c r="G90" i="9"/>
  <c r="F90" i="9" s="1"/>
  <c r="F116" i="9"/>
  <c r="F134" i="9"/>
  <c r="F148" i="9"/>
  <c r="F232" i="9"/>
  <c r="G244" i="9"/>
  <c r="F286" i="9"/>
  <c r="H292" i="9"/>
  <c r="G343" i="9"/>
  <c r="F343" i="9" s="1"/>
  <c r="F365" i="9"/>
  <c r="G377" i="9"/>
  <c r="F391" i="9"/>
  <c r="F432" i="9"/>
  <c r="F446" i="9"/>
  <c r="F464" i="9"/>
  <c r="F512" i="9"/>
  <c r="F604" i="9"/>
  <c r="F612" i="9"/>
  <c r="F666" i="9"/>
  <c r="F712" i="9"/>
  <c r="G724" i="9"/>
  <c r="F724" i="9" s="1"/>
  <c r="F760" i="9"/>
  <c r="F900" i="9"/>
  <c r="F91" i="5"/>
  <c r="D76" i="5"/>
  <c r="G710" i="9"/>
  <c r="F405" i="9"/>
  <c r="G602" i="9"/>
  <c r="G480" i="9"/>
  <c r="F480" i="9" s="1"/>
  <c r="F618" i="9"/>
  <c r="H602" i="9"/>
  <c r="G860" i="9"/>
  <c r="F314" i="9"/>
  <c r="H312" i="9"/>
  <c r="H11" i="9"/>
  <c r="F61" i="5"/>
  <c r="F472" i="9"/>
  <c r="F422" i="9"/>
  <c r="F140" i="9"/>
  <c r="G130" i="9"/>
  <c r="F403" i="9"/>
  <c r="F876" i="9"/>
  <c r="F49" i="9"/>
  <c r="F142" i="9"/>
  <c r="F280" i="9"/>
  <c r="F300" i="9"/>
  <c r="F359" i="9"/>
  <c r="F379" i="9"/>
  <c r="F440" i="9"/>
  <c r="F456" i="9"/>
  <c r="F494" i="9"/>
  <c r="F718" i="9"/>
  <c r="F824" i="9"/>
  <c r="G63" i="9"/>
  <c r="F100" i="9"/>
  <c r="G312" i="9"/>
  <c r="F158" i="9"/>
  <c r="F246" i="9"/>
  <c r="F474" i="9"/>
  <c r="F504" i="9"/>
  <c r="F654" i="9"/>
  <c r="F674" i="9"/>
  <c r="F746" i="9"/>
  <c r="F778" i="9"/>
  <c r="D73" i="5"/>
  <c r="D12" i="5"/>
  <c r="E45" i="5"/>
  <c r="D45" i="5" s="1"/>
  <c r="D94" i="5"/>
  <c r="D22" i="5" l="1"/>
  <c r="F892" i="9"/>
  <c r="H820" i="9"/>
  <c r="F710" i="9"/>
  <c r="F230" i="9"/>
  <c r="F738" i="9"/>
  <c r="G820" i="9"/>
  <c r="F822" i="9"/>
  <c r="F752" i="9"/>
  <c r="F377" i="9"/>
  <c r="F7" i="5"/>
  <c r="H708" i="9"/>
  <c r="F672" i="9"/>
  <c r="F766" i="9"/>
  <c r="G592" i="9"/>
  <c r="F272" i="9"/>
  <c r="F47" i="9"/>
  <c r="F244" i="9"/>
  <c r="H9" i="9"/>
  <c r="H592" i="9"/>
  <c r="F908" i="9"/>
  <c r="G708" i="9"/>
  <c r="F130" i="9"/>
  <c r="H228" i="9"/>
  <c r="F411" i="9"/>
  <c r="F860" i="9"/>
  <c r="F602" i="9"/>
  <c r="F292" i="9"/>
  <c r="F351" i="9"/>
  <c r="D91" i="5"/>
  <c r="E61" i="5"/>
  <c r="D61" i="5" s="1"/>
  <c r="E9" i="5"/>
  <c r="G462" i="9"/>
  <c r="F462" i="9" s="1"/>
  <c r="F312" i="9"/>
  <c r="F63" i="9"/>
  <c r="F61" i="9"/>
  <c r="G228" i="9"/>
  <c r="D9" i="5" l="1"/>
  <c r="E7" i="5"/>
  <c r="D7" i="5" s="1"/>
  <c r="F820" i="9"/>
  <c r="F592" i="9"/>
  <c r="F708" i="9"/>
  <c r="F228" i="9"/>
  <c r="H8" i="9"/>
  <c r="J8" i="9" s="1"/>
  <c r="G13" i="9" l="1"/>
  <c r="F15" i="9"/>
  <c r="F13" i="9" l="1"/>
  <c r="G11" i="9"/>
  <c r="F11" i="9" l="1"/>
  <c r="G9" i="9"/>
  <c r="F9" i="9" l="1"/>
  <c r="G8" i="9"/>
  <c r="F8" i="9" s="1"/>
</calcChain>
</file>

<file path=xl/sharedStrings.xml><?xml version="1.0" encoding="utf-8"?>
<sst xmlns="http://schemas.openxmlformats.org/spreadsheetml/2006/main" count="1158" uniqueCount="396">
  <si>
    <t>ԲԵՐԴ  ՀԱՄԱՅՆՔԻ ԲՅՈՒՋԵԻ ԵԿԱՄՈՒՏՆԵՐԸ</t>
  </si>
  <si>
    <t>(հազար դրամներով)</t>
  </si>
  <si>
    <t>Տողի NN</t>
  </si>
  <si>
    <t>Եկամտատեսակները</t>
  </si>
  <si>
    <t>Հոդվածի NN</t>
  </si>
  <si>
    <t>Ընդամենը  (սյ 5 + սյ 6)</t>
  </si>
  <si>
    <t>այդ թվում</t>
  </si>
  <si>
    <t>վարչական մաս</t>
  </si>
  <si>
    <t>ֆոնդային մաս</t>
  </si>
  <si>
    <t>1</t>
  </si>
  <si>
    <t xml:space="preserve">   ԸՆԴԱՄԵՆԸ  ԵԿԱՄՈՒՏՆԵՐ                                               (տող 1100 + տող 1200+տող 1300)</t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</si>
  <si>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</si>
  <si>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</si>
  <si>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</si>
  <si>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</si>
  <si>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</si>
  <si>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</si>
  <si>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</si>
  <si>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</si>
  <si>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</si>
  <si>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</si>
  <si>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</si>
  <si>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</si>
  <si>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</si>
  <si>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</si>
  <si>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</si>
  <si>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</si>
  <si>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</si>
  <si>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</si>
  <si>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</si>
  <si>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</si>
  <si>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</si>
  <si>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</si>
  <si>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</si>
  <si>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</si>
  <si>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</si>
  <si>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</si>
  <si>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</si>
  <si>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</si>
  <si>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</si>
  <si>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ժ) Համայնքի արխիվից փաստաթղթերի պատճեններ և կրկնօրինակներ տրամադրելու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</si>
  <si>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</si>
  <si>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</si>
  <si>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</si>
  <si>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</si>
  <si>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</si>
  <si>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</si>
  <si>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</si>
  <si>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</si>
  <si>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</si>
  <si>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</si>
  <si>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</si>
  <si>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</si>
  <si>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</si>
  <si>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</si>
  <si>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</si>
  <si>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</si>
  <si>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</si>
  <si>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</si>
  <si>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</si>
  <si>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</si>
  <si>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</si>
  <si>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</si>
  <si>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</si>
  <si>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</si>
  <si>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</si>
  <si>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</si>
  <si>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</si>
  <si>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</si>
  <si>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</si>
  <si>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</si>
  <si>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</si>
  <si>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</si>
  <si>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</si>
  <si>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</si>
  <si>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</si>
  <si>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</si>
  <si>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</si>
  <si>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</si>
  <si>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</si>
  <si>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</si>
  <si>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</si>
  <si>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</si>
  <si>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</si>
  <si>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</si>
  <si>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</si>
  <si>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</si>
  <si>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</si>
  <si>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</si>
  <si>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</si>
  <si>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</si>
  <si>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</si>
  <si>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</si>
  <si>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</si>
  <si>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</si>
  <si>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</si>
  <si>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</si>
  <si>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</si>
  <si>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</si>
  <si>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</si>
  <si>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</si>
  <si>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</si>
  <si>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</si>
  <si>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</si>
  <si>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</si>
  <si>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</si>
  <si>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</si>
  <si>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</si>
  <si>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</si>
  <si>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</si>
  <si>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</si>
  <si>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</si>
  <si>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</si>
  <si>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</si>
  <si>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</si>
  <si>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</si>
  <si>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</si>
  <si>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</si>
  <si>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</si>
  <si>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</si>
  <si>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</si>
  <si>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</si>
  <si>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</si>
  <si>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</si>
  <si>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</si>
  <si>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</si>
  <si>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</si>
  <si>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</si>
  <si>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</si>
  <si>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</si>
  <si>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</si>
  <si>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</si>
  <si>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</si>
  <si>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</si>
  <si>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</si>
  <si>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</si>
  <si>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</si>
  <si>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</si>
  <si>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</si>
  <si>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</si>
  <si>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</si>
  <si>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</si>
  <si>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</si>
  <si>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</si>
  <si>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</si>
  <si>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</si>
  <si>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</si>
  <si>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</si>
  <si>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</si>
  <si>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</si>
  <si>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</si>
  <si>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</si>
  <si>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</si>
  <si>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</si>
  <si>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</si>
  <si>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</si>
  <si>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</si>
  <si>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</si>
  <si>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</si>
  <si>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</si>
  <si>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</si>
  <si>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</si>
  <si>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</si>
  <si>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</si>
  <si>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</si>
  <si>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>Տ ե ղ ե կ ու թ յ ու ն ն ե ր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</si>
  <si>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</si>
  <si>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</si>
  <si>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</si>
  <si>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</si>
  <si>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</si>
  <si>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</si>
  <si>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</si>
  <si>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</si>
  <si>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</si>
  <si>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Տողի NN</t>
  </si>
  <si>
    <t>Խումբ</t>
  </si>
  <si>
    <t>Դաս</t>
  </si>
  <si>
    <t>2</t>
  </si>
  <si>
    <t xml:space="preserve"> X</t>
  </si>
  <si>
    <t>01</t>
  </si>
  <si>
    <t>0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</si>
  <si>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</si>
  <si>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</si>
  <si>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</si>
  <si>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</si>
  <si>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</si>
  <si>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</si>
  <si>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</si>
  <si>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</si>
  <si>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</si>
  <si>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</si>
  <si>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</si>
  <si>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</si>
  <si>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</si>
  <si>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</si>
  <si>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</si>
  <si>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</si>
  <si>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</si>
  <si>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</si>
  <si>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</si>
  <si>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</si>
  <si>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>02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</si>
  <si>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</si>
  <si>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</si>
  <si>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</si>
  <si>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</si>
  <si>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</si>
  <si>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</si>
  <si>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</si>
  <si>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</si>
  <si>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</si>
  <si>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</si>
  <si>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</si>
  <si>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</si>
  <si>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</si>
  <si>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</si>
  <si>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</si>
  <si>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</si>
  <si>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</si>
  <si>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</si>
  <si>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</si>
  <si>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</si>
  <si>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</si>
  <si>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</si>
  <si>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</si>
  <si>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04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</si>
  <si>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</si>
  <si>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</si>
  <si>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</si>
  <si>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</si>
  <si>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</si>
  <si>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</si>
  <si>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</si>
  <si>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</si>
  <si>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</si>
  <si>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</si>
  <si>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</si>
  <si>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</si>
  <si>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</si>
  <si>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</si>
  <si>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</si>
  <si>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</si>
  <si>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</si>
  <si>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</si>
  <si>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</si>
  <si>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</si>
  <si>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</si>
  <si>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</si>
  <si>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</si>
  <si>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</si>
  <si>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</si>
  <si>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</si>
  <si>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</si>
  <si>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</si>
  <si>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</si>
  <si>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</si>
  <si>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</si>
  <si>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</si>
  <si>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</si>
  <si>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</si>
  <si>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</si>
  <si>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05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</si>
  <si>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</si>
  <si>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</si>
  <si>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</si>
  <si>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</si>
  <si>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</si>
  <si>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</si>
  <si>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</si>
  <si>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</si>
  <si>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</si>
  <si>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</si>
  <si>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</si>
  <si>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</si>
  <si>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</si>
  <si>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</si>
  <si>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</si>
  <si>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</si>
  <si>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</si>
  <si>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</si>
  <si>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</si>
  <si>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</si>
  <si>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</si>
  <si>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</si>
  <si>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</si>
  <si>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</si>
  <si>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</si>
  <si>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</si>
  <si>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</si>
  <si>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</si>
  <si>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</si>
  <si>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</si>
  <si>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</si>
  <si>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</si>
  <si>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</si>
  <si>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</si>
  <si>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</si>
  <si>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</si>
  <si>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</si>
  <si>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</si>
  <si>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</si>
  <si>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</si>
  <si>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</si>
  <si>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</si>
  <si>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</si>
  <si>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</si>
  <si>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</si>
  <si>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</si>
  <si>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</si>
  <si>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</si>
  <si>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</si>
  <si>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</si>
  <si>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</si>
  <si>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</si>
  <si>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</si>
  <si>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</si>
  <si>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</si>
  <si>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</si>
  <si>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</si>
  <si>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</si>
  <si>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</si>
  <si>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</si>
  <si>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</si>
  <si>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</si>
  <si>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</si>
  <si>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</si>
  <si>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</si>
  <si>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</si>
  <si>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</si>
  <si>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</si>
  <si>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</si>
  <si>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</si>
  <si>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</si>
  <si>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</si>
  <si>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</si>
  <si>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</si>
  <si>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</si>
  <si>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</si>
  <si>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</si>
  <si>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</si>
  <si>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</si>
  <si>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</si>
  <si>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</si>
  <si>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</si>
  <si>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</si>
  <si>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</si>
  <si>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</si>
  <si>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</si>
  <si>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</si>
  <si>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</si>
  <si>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</si>
  <si>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</si>
  <si>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</si>
  <si>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</si>
  <si>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</si>
  <si>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</si>
  <si>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</si>
  <si>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</si>
  <si>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</si>
  <si>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</si>
  <si>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</si>
  <si>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</si>
  <si>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</si>
  <si>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</si>
  <si>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</si>
  <si>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</si>
  <si>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</si>
  <si>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t>Արտադպրոցական դաստիարակություն/մարզադպ/</t>
  </si>
  <si>
    <t>Երաժշտական դպրոց</t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</si>
  <si>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</si>
  <si>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</si>
  <si>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t>8131 հիմնական միջ.օտարում</t>
  </si>
  <si>
    <t>8411 հողի օտարում</t>
  </si>
  <si>
    <r>
      <t>այդ թվում ծախսերի վերծանումը` ըստ բյուջետային ծախսերի տնտեսագիտական դասակարգման հոդվածների/</t>
    </r>
    <r>
      <rPr>
        <sz val="10"/>
        <color rgb="FFFF0000"/>
        <rFont val="GHEA Grapalat"/>
        <family val="3"/>
      </rPr>
      <t>մարզադպ/</t>
    </r>
  </si>
  <si>
    <t>ՀԱՎԵԼՎԱԾ 1</t>
  </si>
  <si>
    <t xml:space="preserve"> ՀԱՎԵԼՎԱԾ 6</t>
  </si>
  <si>
    <t xml:space="preserve"> ԲԵՐԴ ՀԱՄԱՅՆՔԻ  ԲՅՈՒՋԵԻ ԾԱԽՍԵՐԸ` ԸՍՏ ԲՅՈՒՋԵՏԱՅԻՆ ԾԱԽՍԵՐԻ  ԳՈՐԾԱՌԱԿԱՆ ԵՎ ՏՆՏԵՍԱԳԻՏԱԿԱՆ  ԴԱՍԱԿԱՐԳՄԱՆ</t>
  </si>
  <si>
    <t>ԱԳՀ</t>
  </si>
  <si>
    <t>5113/տարեսկզբի մնաց-ից սուբ,համայնք 30%/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</si>
  <si>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</si>
  <si>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</si>
  <si>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</si>
  <si>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արխիվից փաստաթղթերի պատճեններ տրամադրելու համար</t>
  </si>
  <si>
    <t>Այլ տեղական վճարներ/ուղևարձ/</t>
  </si>
  <si>
    <t>Ճարտարապետաշինարարական նախագծային փաստաթղթերով նախատեսված աշխատանքներն ավարտելուց հետո շահագործման թույլտվության ձևակերպման համար/հասցեի տրանադրում/</t>
  </si>
  <si>
    <t>Համայնքի կողմից կազմակերպվող մրցույթների և աճուրդների մասնակցության համար</t>
  </si>
  <si>
    <t>5122/տարեսկզբի մն-ից/</t>
  </si>
  <si>
    <t>5134/տարեսկզբի մն-ից ռայկոմի շենքի /</t>
  </si>
  <si>
    <t>5134/տարեսկզբի մն-ից սալիկապատ /</t>
  </si>
  <si>
    <t>5113/տարեսկզբի մնաց-ից սուբ,համայնք 45% այգեձոր ասֆալտ/</t>
  </si>
  <si>
    <t>5134/տարեսկզբի մն-ից ջրագիծ /</t>
  </si>
  <si>
    <t>5112/տարեսկզբի  մն-ից սուբ.համայնք/</t>
  </si>
  <si>
    <t>5113/տարեսկզբի մնաց-ից սուբ,համայնք պուրակ/</t>
  </si>
  <si>
    <t>5134/տարեսկզբի մն-ից պուրակ /</t>
  </si>
  <si>
    <t>5134/տարեսկզբի մն-ից մմ շենք/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</si>
</sst>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0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sz val="12"/>
      <name val="Arial Armenian"/>
      <family val="2"/>
    </font>
    <font>
      <sz val="8"/>
      <name val="GHEA Grapalat"/>
      <family val="3"/>
    </font>
    <font>
      <sz val="12"/>
      <name val="Arial Armenian"/>
      <family val="2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Arial Armenian"/>
      <family val="2"/>
    </font>
    <font>
      <sz val="11"/>
      <name val="Arial Armenian"/>
      <family val="2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sz val="10"/>
      <name val="Arial LatArm"/>
      <family val="2"/>
    </font>
    <font>
      <sz val="8"/>
      <name val="Arial Armenian"/>
      <family val="2"/>
    </font>
    <font>
      <b/>
      <sz val="10"/>
      <name val="Arial Armenian"/>
      <family val="2"/>
    </font>
    <font>
      <i/>
      <sz val="10"/>
      <name val="GHEA Grapalat"/>
      <family val="3"/>
    </font>
    <font>
      <sz val="9"/>
      <name val="Arial Armenian"/>
      <family val="2"/>
    </font>
    <font>
      <b/>
      <u/>
      <sz val="12"/>
      <name val="GHEA Grapalat"/>
      <family val="3"/>
    </font>
    <font>
      <i/>
      <sz val="12"/>
      <name val="GHEA Grapalat"/>
      <family val="3"/>
    </font>
    <font>
      <b/>
      <i/>
      <sz val="12"/>
      <name val="Arial Armenian"/>
      <family val="2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9"/>
      <color rgb="FFFF0000"/>
      <name val="GHEA Grapalat"/>
      <family val="3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sz val="10"/>
      <color rgb="FFFF0000"/>
      <name val="GHEA Grapalat"/>
      <family val="3"/>
    </font>
    <font>
      <b/>
      <i/>
      <sz val="9"/>
      <color rgb="FFFF0000"/>
      <name val="GHEA Grapalat"/>
      <family val="3"/>
    </font>
    <font>
      <b/>
      <i/>
      <sz val="10"/>
      <name val="Arial Armenian"/>
      <family val="2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8" applyNumberFormat="0" applyFill="0" applyProtection="0">
      <alignment horizontal="left" vertical="center" wrapText="1"/>
    </xf>
  </cellStyleXfs>
  <cellXfs count="17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6" fillId="0" borderId="0" xfId="0" applyFont="1"/>
    <xf numFmtId="0" fontId="2" fillId="0" borderId="2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Continuous" vertical="center"/>
    </xf>
    <xf numFmtId="1" fontId="2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/>
    <xf numFmtId="165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0" borderId="0" xfId="0" applyFont="1"/>
    <xf numFmtId="49" fontId="1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top" wrapText="1" readingOrder="1"/>
    </xf>
    <xf numFmtId="0" fontId="17" fillId="0" borderId="2" xfId="0" applyFont="1" applyBorder="1" applyAlignment="1">
      <alignment horizontal="left" vertical="top" wrapText="1" readingOrder="1"/>
    </xf>
    <xf numFmtId="49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top"/>
    </xf>
    <xf numFmtId="0" fontId="21" fillId="0" borderId="0" xfId="0" applyFont="1"/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64" fontId="26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0" fontId="27" fillId="0" borderId="0" xfId="0" applyFont="1"/>
    <xf numFmtId="164" fontId="27" fillId="0" borderId="0" xfId="0" applyNumberFormat="1" applyFont="1"/>
    <xf numFmtId="0" fontId="12" fillId="0" borderId="2" xfId="0" applyFont="1" applyBorder="1"/>
    <xf numFmtId="164" fontId="10" fillId="0" borderId="0" xfId="0" applyNumberFormat="1" applyFont="1"/>
    <xf numFmtId="0" fontId="29" fillId="0" borderId="2" xfId="0" applyFont="1" applyBorder="1"/>
    <xf numFmtId="0" fontId="30" fillId="0" borderId="2" xfId="0" applyFont="1" applyBorder="1" applyAlignment="1">
      <alignment horizontal="left" vertical="top" wrapText="1" readingOrder="1"/>
    </xf>
    <xf numFmtId="49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 readingOrder="1"/>
    </xf>
    <xf numFmtId="164" fontId="11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top" wrapText="1" readingOrder="1"/>
    </xf>
    <xf numFmtId="164" fontId="4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top" wrapText="1" readingOrder="1"/>
    </xf>
    <xf numFmtId="0" fontId="12" fillId="3" borderId="2" xfId="0" applyFont="1" applyFill="1" applyBorder="1"/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top" wrapText="1" readingOrder="1"/>
    </xf>
    <xf numFmtId="164" fontId="4" fillId="0" borderId="2" xfId="0" applyNumberFormat="1" applyFont="1" applyBorder="1"/>
    <xf numFmtId="0" fontId="18" fillId="0" borderId="2" xfId="0" applyFont="1" applyBorder="1" applyAlignment="1">
      <alignment horizontal="left" vertical="top" wrapText="1" readingOrder="1"/>
    </xf>
    <xf numFmtId="164" fontId="4" fillId="0" borderId="2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166" fontId="21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/>
    <xf numFmtId="165" fontId="2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5" fontId="24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/>
    </xf>
    <xf numFmtId="164" fontId="33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29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4" fontId="28" fillId="3" borderId="2" xfId="0" applyNumberFormat="1" applyFont="1" applyFill="1" applyBorder="1" applyAlignment="1">
      <alignment horizontal="center" vertical="center"/>
    </xf>
    <xf numFmtId="0" fontId="33" fillId="0" borderId="2" xfId="0" applyFont="1" applyBorder="1"/>
    <xf numFmtId="164" fontId="33" fillId="0" borderId="2" xfId="0" applyNumberFormat="1" applyFont="1" applyBorder="1"/>
    <xf numFmtId="0" fontId="19" fillId="4" borderId="2" xfId="0" applyFont="1" applyFill="1" applyBorder="1" applyAlignment="1">
      <alignment horizontal="left" vertical="top" wrapText="1" readingOrder="1"/>
    </xf>
    <xf numFmtId="0" fontId="33" fillId="0" borderId="2" xfId="0" applyFont="1" applyBorder="1" applyAlignment="1">
      <alignment horizontal="left" vertical="top" wrapText="1" readingOrder="1"/>
    </xf>
    <xf numFmtId="164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164" fontId="5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top" wrapText="1" readingOrder="1"/>
    </xf>
    <xf numFmtId="164" fontId="11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0" fontId="20" fillId="0" borderId="8" xfId="1" applyFill="1">
      <alignment horizontal="left" vertical="center" wrapText="1"/>
    </xf>
    <xf numFmtId="164" fontId="13" fillId="0" borderId="0" xfId="0" applyNumberFormat="1" applyFont="1"/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35" fillId="0" borderId="0" xfId="0" applyNumberFormat="1" applyFont="1"/>
    <xf numFmtId="164" fontId="36" fillId="0" borderId="2" xfId="0" applyNumberFormat="1" applyFont="1" applyBorder="1"/>
    <xf numFmtId="164" fontId="0" fillId="0" borderId="0" xfId="0" applyNumberFormat="1"/>
    <xf numFmtId="0" fontId="30" fillId="4" borderId="2" xfId="0" applyFont="1" applyFill="1" applyBorder="1" applyAlignment="1">
      <alignment horizontal="left" vertical="top" wrapText="1" readingOrder="1"/>
    </xf>
    <xf numFmtId="164" fontId="11" fillId="0" borderId="2" xfId="0" applyNumberFormat="1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164" fontId="4" fillId="4" borderId="2" xfId="0" applyNumberFormat="1" applyFont="1" applyFill="1" applyBorder="1"/>
    <xf numFmtId="164" fontId="13" fillId="4" borderId="0" xfId="0" applyNumberFormat="1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166" fontId="12" fillId="0" borderId="2" xfId="0" applyNumberFormat="1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868"/>
  <sheetViews>
    <sheetView tabSelected="1" zoomScaleNormal="100" workbookViewId="0">
      <selection activeCell="F139" sqref="F139"/>
    </sheetView>
  </sheetViews>
  <sheetFormatPr defaultRowHeight="36.75" customHeight="1" x14ac:dyDescent="0.25"/>
  <cols>
    <col min="1" max="1" width="8.7109375" style="33" customWidth="1"/>
    <col min="2" max="2" width="62.42578125" style="34" customWidth="1"/>
    <col min="3" max="3" width="9.28515625" style="30" customWidth="1"/>
    <col min="4" max="4" width="14.28515625" style="28" customWidth="1"/>
    <col min="5" max="5" width="13.7109375" style="28" customWidth="1"/>
    <col min="6" max="6" width="13.85546875" style="28" customWidth="1"/>
    <col min="7" max="7" width="8.7109375" style="28" customWidth="1"/>
    <col min="8" max="8" width="10.5703125" style="28" customWidth="1"/>
    <col min="9" max="9" width="11.42578125" style="28" bestFit="1" customWidth="1"/>
    <col min="10" max="16384" width="9.140625" style="28"/>
  </cols>
  <sheetData>
    <row r="1" spans="1:9" s="1" customFormat="1" ht="36.75" customHeight="1" x14ac:dyDescent="0.3">
      <c r="A1" s="161" t="s">
        <v>375</v>
      </c>
      <c r="B1" s="161"/>
      <c r="C1" s="161"/>
      <c r="D1" s="161"/>
      <c r="E1" s="161"/>
      <c r="F1" s="161"/>
    </row>
    <row r="2" spans="1:9" s="3" customFormat="1" ht="27.75" customHeight="1" x14ac:dyDescent="0.3">
      <c r="A2" s="162" t="s">
        <v>0</v>
      </c>
      <c r="B2" s="161"/>
      <c r="C2" s="161"/>
      <c r="D2" s="161"/>
      <c r="E2" s="161"/>
      <c r="F2" s="161"/>
    </row>
    <row r="3" spans="1:9" s="3" customFormat="1" ht="27.75" customHeight="1" x14ac:dyDescent="0.3">
      <c r="A3" s="134"/>
      <c r="B3" s="135"/>
      <c r="C3" s="163" t="s">
        <v>1</v>
      </c>
      <c r="D3" s="163"/>
      <c r="E3" s="163"/>
      <c r="F3" s="163"/>
    </row>
    <row r="4" spans="1:9" s="1" customFormat="1" ht="36.75" customHeight="1" x14ac:dyDescent="0.3">
      <c r="A4" s="164" t="s">
        <v>2</v>
      </c>
      <c r="B4" s="164" t="s">
        <v>3</v>
      </c>
      <c r="C4" s="164" t="s">
        <v>4</v>
      </c>
      <c r="D4" s="165" t="s">
        <v>5</v>
      </c>
      <c r="E4" s="166" t="s">
        <v>6</v>
      </c>
      <c r="F4" s="167"/>
    </row>
    <row r="5" spans="1:9" s="1" customFormat="1" ht="36.75" customHeight="1" x14ac:dyDescent="0.3">
      <c r="A5" s="164"/>
      <c r="B5" s="164"/>
      <c r="C5" s="164"/>
      <c r="D5" s="165"/>
      <c r="E5" s="31" t="s">
        <v>7</v>
      </c>
      <c r="F5" s="31" t="s">
        <v>8</v>
      </c>
    </row>
    <row r="6" spans="1:9" s="1" customFormat="1" ht="21.75" customHeight="1" x14ac:dyDescent="0.3">
      <c r="A6" s="4" t="s">
        <v>9</v>
      </c>
      <c r="B6" s="32">
        <v>2</v>
      </c>
      <c r="C6" s="5">
        <v>3</v>
      </c>
      <c r="D6" s="6">
        <v>4</v>
      </c>
      <c r="E6" s="6">
        <v>5</v>
      </c>
      <c r="F6" s="31">
        <v>6</v>
      </c>
    </row>
    <row r="7" spans="1:9" s="1" customFormat="1" ht="36.75" customHeight="1" x14ac:dyDescent="0.3">
      <c r="A7" s="7">
        <v>1000</v>
      </c>
      <c r="B7" s="8" t="s">
        <v>10</v>
      </c>
      <c r="C7" s="31"/>
      <c r="D7" s="9">
        <f>E7+F7-F144</f>
        <v>1779250.7760000001</v>
      </c>
      <c r="E7" s="9">
        <f>E9+E61+E91</f>
        <v>1346310.1</v>
      </c>
      <c r="F7" s="9">
        <f>F61+F91</f>
        <v>432940.67599999998</v>
      </c>
      <c r="H7" s="10"/>
      <c r="I7" s="10"/>
    </row>
    <row r="8" spans="1:9" s="1" customFormat="1" ht="18.75" customHeight="1" x14ac:dyDescent="0.3">
      <c r="A8" s="11"/>
      <c r="B8" s="11" t="s">
        <v>11</v>
      </c>
      <c r="C8" s="31"/>
      <c r="D8" s="12"/>
      <c r="E8" s="12"/>
      <c r="F8" s="12"/>
    </row>
    <row r="9" spans="1:9" s="1" customFormat="1" ht="19.5" customHeight="1" x14ac:dyDescent="0.3">
      <c r="A9" s="7">
        <v>1100</v>
      </c>
      <c r="B9" s="13" t="s">
        <v>12</v>
      </c>
      <c r="C9" s="5">
        <v>7100</v>
      </c>
      <c r="D9" s="9">
        <f>E9</f>
        <v>192200</v>
      </c>
      <c r="E9" s="9">
        <f>E12+E17+E20+E45+E52</f>
        <v>192200</v>
      </c>
      <c r="F9" s="14" t="s">
        <v>13</v>
      </c>
    </row>
    <row r="10" spans="1:9" s="1" customFormat="1" ht="21.75" customHeight="1" x14ac:dyDescent="0.3">
      <c r="A10" s="11"/>
      <c r="B10" s="15" t="s">
        <v>14</v>
      </c>
      <c r="C10" s="16"/>
      <c r="D10" s="12"/>
      <c r="E10" s="12"/>
      <c r="F10" s="17"/>
    </row>
    <row r="11" spans="1:9" s="1" customFormat="1" ht="20.25" customHeight="1" x14ac:dyDescent="0.3">
      <c r="A11" s="11"/>
      <c r="B11" s="15" t="s">
        <v>15</v>
      </c>
      <c r="C11" s="16"/>
      <c r="D11" s="12"/>
      <c r="E11" s="12"/>
      <c r="F11" s="17"/>
    </row>
    <row r="12" spans="1:9" s="1" customFormat="1" ht="27.75" customHeight="1" x14ac:dyDescent="0.3">
      <c r="A12" s="7">
        <v>1110</v>
      </c>
      <c r="B12" s="13" t="s">
        <v>16</v>
      </c>
      <c r="C12" s="5">
        <v>7131</v>
      </c>
      <c r="D12" s="9">
        <f>E12</f>
        <v>61000</v>
      </c>
      <c r="E12" s="9">
        <f>E14+E16+E15</f>
        <v>61000</v>
      </c>
      <c r="F12" s="14" t="s">
        <v>13</v>
      </c>
    </row>
    <row r="13" spans="1:9" s="1" customFormat="1" ht="18.75" customHeight="1" x14ac:dyDescent="0.3">
      <c r="A13" s="11"/>
      <c r="B13" s="15" t="s">
        <v>15</v>
      </c>
      <c r="C13" s="16"/>
      <c r="D13" s="12"/>
      <c r="E13" s="12"/>
      <c r="F13" s="17"/>
    </row>
    <row r="14" spans="1:9" s="1" customFormat="1" ht="34.5" customHeight="1" x14ac:dyDescent="0.3">
      <c r="A14" s="18" t="s">
        <v>17</v>
      </c>
      <c r="B14" s="19" t="s">
        <v>18</v>
      </c>
      <c r="C14" s="6"/>
      <c r="D14" s="17">
        <f>E14</f>
        <v>7000</v>
      </c>
      <c r="E14" s="17">
        <v>7000</v>
      </c>
      <c r="F14" s="17" t="s">
        <v>13</v>
      </c>
    </row>
    <row r="15" spans="1:9" s="1" customFormat="1" ht="34.5" customHeight="1" x14ac:dyDescent="0.3">
      <c r="A15" s="18"/>
      <c r="B15" s="19" t="s">
        <v>378</v>
      </c>
      <c r="C15" s="6"/>
      <c r="D15" s="17">
        <f>E15</f>
        <v>46000</v>
      </c>
      <c r="E15" s="17">
        <v>46000</v>
      </c>
      <c r="F15" s="17"/>
    </row>
    <row r="16" spans="1:9" s="1" customFormat="1" ht="30.75" customHeight="1" x14ac:dyDescent="0.3">
      <c r="A16" s="18" t="s">
        <v>19</v>
      </c>
      <c r="B16" s="19" t="s">
        <v>20</v>
      </c>
      <c r="C16" s="6"/>
      <c r="D16" s="17">
        <f>E16</f>
        <v>8000</v>
      </c>
      <c r="E16" s="17">
        <v>8000</v>
      </c>
      <c r="F16" s="17" t="s">
        <v>13</v>
      </c>
    </row>
    <row r="17" spans="1:6" s="1" customFormat="1" ht="22.5" customHeight="1" x14ac:dyDescent="0.3">
      <c r="A17" s="7">
        <v>1120</v>
      </c>
      <c r="B17" s="13" t="s">
        <v>21</v>
      </c>
      <c r="C17" s="5">
        <v>7136</v>
      </c>
      <c r="D17" s="9">
        <f>E17</f>
        <v>120000</v>
      </c>
      <c r="E17" s="9">
        <f>E19</f>
        <v>120000</v>
      </c>
      <c r="F17" s="14" t="s">
        <v>13</v>
      </c>
    </row>
    <row r="18" spans="1:6" s="1" customFormat="1" ht="19.5" customHeight="1" x14ac:dyDescent="0.3">
      <c r="A18" s="11"/>
      <c r="B18" s="15" t="s">
        <v>15</v>
      </c>
      <c r="C18" s="16"/>
      <c r="D18" s="12"/>
      <c r="E18" s="12"/>
      <c r="F18" s="17"/>
    </row>
    <row r="19" spans="1:6" s="1" customFormat="1" ht="22.5" customHeight="1" x14ac:dyDescent="0.3">
      <c r="A19" s="18" t="s">
        <v>22</v>
      </c>
      <c r="B19" s="19" t="s">
        <v>23</v>
      </c>
      <c r="C19" s="6"/>
      <c r="D19" s="17">
        <f>E19</f>
        <v>120000</v>
      </c>
      <c r="E19" s="17">
        <v>120000</v>
      </c>
      <c r="F19" s="17" t="s">
        <v>13</v>
      </c>
    </row>
    <row r="20" spans="1:6" s="1" customFormat="1" ht="36.75" customHeight="1" x14ac:dyDescent="0.3">
      <c r="A20" s="7">
        <v>1130</v>
      </c>
      <c r="B20" s="13" t="s">
        <v>24</v>
      </c>
      <c r="C20" s="5">
        <v>7145</v>
      </c>
      <c r="D20" s="9">
        <f>E20</f>
        <v>6200</v>
      </c>
      <c r="E20" s="9">
        <f>E22</f>
        <v>6200</v>
      </c>
      <c r="F20" s="14" t="s">
        <v>13</v>
      </c>
    </row>
    <row r="21" spans="1:6" s="1" customFormat="1" ht="18.75" customHeight="1" x14ac:dyDescent="0.3">
      <c r="A21" s="11"/>
      <c r="B21" s="15" t="s">
        <v>15</v>
      </c>
      <c r="C21" s="16"/>
      <c r="D21" s="12"/>
      <c r="E21" s="12"/>
      <c r="F21" s="17"/>
    </row>
    <row r="22" spans="1:6" s="20" customFormat="1" ht="24.75" customHeight="1" x14ac:dyDescent="0.3">
      <c r="A22" s="18" t="s">
        <v>25</v>
      </c>
      <c r="B22" s="19" t="s">
        <v>26</v>
      </c>
      <c r="C22" s="6">
        <v>71452</v>
      </c>
      <c r="D22" s="14">
        <f>E22</f>
        <v>6200</v>
      </c>
      <c r="E22" s="14">
        <f>E25+E29+E30+E31+E32+E33+E34+E35+E36+E37+E38+E39+E40+E41+E42+E43+E44</f>
        <v>6200</v>
      </c>
      <c r="F22" s="14" t="s">
        <v>13</v>
      </c>
    </row>
    <row r="23" spans="1:6" s="1" customFormat="1" ht="54" customHeight="1" x14ac:dyDescent="0.3">
      <c r="A23" s="18"/>
      <c r="B23" s="19" t="s">
        <v>27</v>
      </c>
      <c r="C23" s="16"/>
      <c r="D23" s="12"/>
      <c r="E23" s="17"/>
      <c r="F23" s="17"/>
    </row>
    <row r="24" spans="1:6" s="1" customFormat="1" ht="18.75" customHeight="1" x14ac:dyDescent="0.3">
      <c r="A24" s="18"/>
      <c r="B24" s="19" t="s">
        <v>15</v>
      </c>
      <c r="C24" s="16"/>
      <c r="D24" s="12"/>
      <c r="E24" s="17"/>
      <c r="F24" s="17"/>
    </row>
    <row r="25" spans="1:6" s="20" customFormat="1" ht="54" customHeight="1" x14ac:dyDescent="0.3">
      <c r="A25" s="136">
        <v>1132</v>
      </c>
      <c r="B25" s="137" t="s">
        <v>28</v>
      </c>
      <c r="C25" s="136"/>
      <c r="D25" s="168">
        <f>E25</f>
        <v>0</v>
      </c>
      <c r="E25" s="170">
        <f>E27+E28</f>
        <v>0</v>
      </c>
      <c r="F25" s="136" t="s">
        <v>13</v>
      </c>
    </row>
    <row r="26" spans="1:6" s="1" customFormat="1" ht="16.5" customHeight="1" x14ac:dyDescent="0.3">
      <c r="A26" s="138"/>
      <c r="B26" s="139" t="s">
        <v>29</v>
      </c>
      <c r="C26" s="138"/>
      <c r="D26" s="169"/>
      <c r="E26" s="171"/>
      <c r="F26" s="138"/>
    </row>
    <row r="27" spans="1:6" s="1" customFormat="1" ht="21.75" customHeight="1" x14ac:dyDescent="0.3">
      <c r="A27" s="140">
        <v>1133</v>
      </c>
      <c r="B27" s="141" t="s">
        <v>30</v>
      </c>
      <c r="C27" s="140"/>
      <c r="D27" s="142">
        <f>E27</f>
        <v>0</v>
      </c>
      <c r="E27" s="142">
        <v>0</v>
      </c>
      <c r="F27" s="140" t="s">
        <v>13</v>
      </c>
    </row>
    <row r="28" spans="1:6" s="1" customFormat="1" ht="21.75" customHeight="1" x14ac:dyDescent="0.3">
      <c r="A28" s="140">
        <v>1134</v>
      </c>
      <c r="B28" s="141" t="s">
        <v>31</v>
      </c>
      <c r="C28" s="140"/>
      <c r="D28" s="142">
        <f>E28</f>
        <v>0</v>
      </c>
      <c r="E28" s="140"/>
      <c r="F28" s="140" t="s">
        <v>13</v>
      </c>
    </row>
    <row r="29" spans="1:6" s="1" customFormat="1" ht="116.25" customHeight="1" x14ac:dyDescent="0.3">
      <c r="A29" s="140">
        <v>1135</v>
      </c>
      <c r="B29" s="141" t="s">
        <v>32</v>
      </c>
      <c r="C29" s="140"/>
      <c r="D29" s="142">
        <f>E29</f>
        <v>6200</v>
      </c>
      <c r="E29" s="142">
        <v>6200</v>
      </c>
      <c r="F29" s="140" t="s">
        <v>13</v>
      </c>
    </row>
    <row r="30" spans="1:6" s="1" customFormat="1" ht="41.25" customHeight="1" x14ac:dyDescent="0.3">
      <c r="A30" s="140">
        <v>1136</v>
      </c>
      <c r="B30" s="141" t="s">
        <v>33</v>
      </c>
      <c r="C30" s="140"/>
      <c r="D30" s="142">
        <f t="shared" ref="D30:D32" si="0">E30</f>
        <v>0</v>
      </c>
      <c r="E30" s="140"/>
      <c r="F30" s="140" t="s">
        <v>13</v>
      </c>
    </row>
    <row r="31" spans="1:6" s="1" customFormat="1" ht="54.75" customHeight="1" x14ac:dyDescent="0.3">
      <c r="A31" s="140">
        <v>1137</v>
      </c>
      <c r="B31" s="141" t="s">
        <v>34</v>
      </c>
      <c r="C31" s="140"/>
      <c r="D31" s="142">
        <f>E31</f>
        <v>0</v>
      </c>
      <c r="E31" s="142"/>
      <c r="F31" s="140" t="s">
        <v>13</v>
      </c>
    </row>
    <row r="32" spans="1:6" s="1" customFormat="1" ht="32.25" customHeight="1" x14ac:dyDescent="0.3">
      <c r="A32" s="140">
        <v>1138</v>
      </c>
      <c r="B32" s="141" t="s">
        <v>35</v>
      </c>
      <c r="C32" s="140"/>
      <c r="D32" s="142">
        <f t="shared" si="0"/>
        <v>0</v>
      </c>
      <c r="E32" s="140"/>
      <c r="F32" s="140" t="s">
        <v>13</v>
      </c>
    </row>
    <row r="33" spans="1:6" s="1" customFormat="1" ht="72" customHeight="1" x14ac:dyDescent="0.3">
      <c r="A33" s="140">
        <v>1139</v>
      </c>
      <c r="B33" s="141" t="s">
        <v>36</v>
      </c>
      <c r="C33" s="140"/>
      <c r="D33" s="142">
        <f>E33</f>
        <v>0</v>
      </c>
      <c r="E33" s="142"/>
      <c r="F33" s="140" t="s">
        <v>13</v>
      </c>
    </row>
    <row r="34" spans="1:6" s="1" customFormat="1" ht="72" customHeight="1" x14ac:dyDescent="0.3">
      <c r="A34" s="140">
        <v>1140</v>
      </c>
      <c r="B34" s="141" t="s">
        <v>37</v>
      </c>
      <c r="C34" s="140"/>
      <c r="D34" s="142">
        <f t="shared" ref="D34:D45" si="1">E34</f>
        <v>0</v>
      </c>
      <c r="E34" s="140"/>
      <c r="F34" s="140" t="s">
        <v>13</v>
      </c>
    </row>
    <row r="35" spans="1:6" s="1" customFormat="1" ht="49.5" customHeight="1" x14ac:dyDescent="0.3">
      <c r="A35" s="140">
        <v>1141</v>
      </c>
      <c r="B35" s="141" t="s">
        <v>38</v>
      </c>
      <c r="C35" s="140"/>
      <c r="D35" s="142">
        <f t="shared" si="1"/>
        <v>0</v>
      </c>
      <c r="E35" s="140"/>
      <c r="F35" s="140" t="s">
        <v>13</v>
      </c>
    </row>
    <row r="36" spans="1:6" s="1" customFormat="1" ht="35.25" customHeight="1" x14ac:dyDescent="0.3">
      <c r="A36" s="140">
        <v>1142</v>
      </c>
      <c r="B36" s="141" t="s">
        <v>39</v>
      </c>
      <c r="C36" s="140"/>
      <c r="D36" s="142">
        <f t="shared" si="1"/>
        <v>0</v>
      </c>
      <c r="E36" s="142"/>
      <c r="F36" s="140" t="s">
        <v>13</v>
      </c>
    </row>
    <row r="37" spans="1:6" s="1" customFormat="1" ht="41.25" customHeight="1" x14ac:dyDescent="0.3">
      <c r="A37" s="140">
        <v>1143</v>
      </c>
      <c r="B37" s="141" t="s">
        <v>40</v>
      </c>
      <c r="C37" s="140"/>
      <c r="D37" s="142">
        <f t="shared" si="1"/>
        <v>0</v>
      </c>
      <c r="E37" s="140">
        <v>0</v>
      </c>
      <c r="F37" s="140" t="s">
        <v>13</v>
      </c>
    </row>
    <row r="38" spans="1:6" s="1" customFormat="1" ht="55.5" customHeight="1" x14ac:dyDescent="0.3">
      <c r="A38" s="140">
        <v>1144</v>
      </c>
      <c r="B38" s="141" t="s">
        <v>41</v>
      </c>
      <c r="C38" s="140"/>
      <c r="D38" s="142">
        <f t="shared" si="1"/>
        <v>0</v>
      </c>
      <c r="E38" s="142"/>
      <c r="F38" s="140" t="s">
        <v>13</v>
      </c>
    </row>
    <row r="39" spans="1:6" s="1" customFormat="1" ht="42" customHeight="1" x14ac:dyDescent="0.3">
      <c r="A39" s="140">
        <v>1145</v>
      </c>
      <c r="B39" s="141" t="s">
        <v>42</v>
      </c>
      <c r="C39" s="140"/>
      <c r="D39" s="142">
        <f t="shared" si="1"/>
        <v>0</v>
      </c>
      <c r="E39" s="142"/>
      <c r="F39" s="140" t="s">
        <v>13</v>
      </c>
    </row>
    <row r="40" spans="1:6" s="1" customFormat="1" ht="36" customHeight="1" x14ac:dyDescent="0.3">
      <c r="A40" s="140">
        <v>1146</v>
      </c>
      <c r="B40" s="141" t="s">
        <v>43</v>
      </c>
      <c r="C40" s="140"/>
      <c r="D40" s="142">
        <f t="shared" si="1"/>
        <v>0</v>
      </c>
      <c r="E40" s="140"/>
      <c r="F40" s="140" t="s">
        <v>13</v>
      </c>
    </row>
    <row r="41" spans="1:6" s="1" customFormat="1" ht="39.75" customHeight="1" x14ac:dyDescent="0.3">
      <c r="A41" s="140">
        <v>1147</v>
      </c>
      <c r="B41" s="141" t="s">
        <v>44</v>
      </c>
      <c r="C41" s="140"/>
      <c r="D41" s="142">
        <f t="shared" si="1"/>
        <v>0</v>
      </c>
      <c r="E41" s="142"/>
      <c r="F41" s="140" t="s">
        <v>13</v>
      </c>
    </row>
    <row r="42" spans="1:6" s="1" customFormat="1" ht="37.5" customHeight="1" x14ac:dyDescent="0.3">
      <c r="A42" s="140">
        <v>1148</v>
      </c>
      <c r="B42" s="141" t="s">
        <v>45</v>
      </c>
      <c r="C42" s="140"/>
      <c r="D42" s="142">
        <f t="shared" si="1"/>
        <v>0</v>
      </c>
      <c r="E42" s="142"/>
      <c r="F42" s="140" t="s">
        <v>13</v>
      </c>
    </row>
    <row r="43" spans="1:6" s="1" customFormat="1" ht="57" customHeight="1" x14ac:dyDescent="0.3">
      <c r="A43" s="140">
        <v>1149</v>
      </c>
      <c r="B43" s="141" t="s">
        <v>46</v>
      </c>
      <c r="C43" s="140"/>
      <c r="D43" s="142">
        <f t="shared" si="1"/>
        <v>0</v>
      </c>
      <c r="E43" s="140"/>
      <c r="F43" s="140" t="s">
        <v>13</v>
      </c>
    </row>
    <row r="44" spans="1:6" s="1" customFormat="1" ht="20.25" customHeight="1" x14ac:dyDescent="0.3">
      <c r="A44" s="140">
        <v>1150</v>
      </c>
      <c r="B44" s="141" t="s">
        <v>47</v>
      </c>
      <c r="C44" s="140"/>
      <c r="D44" s="142">
        <f t="shared" si="1"/>
        <v>0</v>
      </c>
      <c r="E44" s="140"/>
      <c r="F44" s="140" t="s">
        <v>13</v>
      </c>
    </row>
    <row r="45" spans="1:6" s="1" customFormat="1" ht="36.75" customHeight="1" x14ac:dyDescent="0.3">
      <c r="A45" s="7">
        <v>1150</v>
      </c>
      <c r="B45" s="13" t="s">
        <v>48</v>
      </c>
      <c r="C45" s="5">
        <v>7146</v>
      </c>
      <c r="D45" s="9">
        <f t="shared" si="1"/>
        <v>5000</v>
      </c>
      <c r="E45" s="9">
        <f>E47</f>
        <v>5000</v>
      </c>
      <c r="F45" s="14" t="s">
        <v>13</v>
      </c>
    </row>
    <row r="46" spans="1:6" s="1" customFormat="1" ht="15.75" customHeight="1" x14ac:dyDescent="0.3">
      <c r="A46" s="11"/>
      <c r="B46" s="15" t="s">
        <v>15</v>
      </c>
      <c r="C46" s="16"/>
      <c r="D46" s="12"/>
      <c r="E46" s="12"/>
      <c r="F46" s="17"/>
    </row>
    <row r="47" spans="1:6" s="20" customFormat="1" ht="24.75" customHeight="1" x14ac:dyDescent="0.3">
      <c r="A47" s="18" t="s">
        <v>49</v>
      </c>
      <c r="B47" s="19" t="s">
        <v>50</v>
      </c>
      <c r="C47" s="6"/>
      <c r="D47" s="14">
        <f>E47</f>
        <v>5000</v>
      </c>
      <c r="E47" s="14">
        <f>E50+E51</f>
        <v>5000</v>
      </c>
      <c r="F47" s="14" t="s">
        <v>13</v>
      </c>
    </row>
    <row r="48" spans="1:6" s="1" customFormat="1" ht="14.25" customHeight="1" x14ac:dyDescent="0.3">
      <c r="A48" s="18"/>
      <c r="B48" s="19" t="s">
        <v>51</v>
      </c>
      <c r="C48" s="16"/>
      <c r="D48" s="12"/>
      <c r="E48" s="17"/>
      <c r="F48" s="17"/>
    </row>
    <row r="49" spans="1:6" s="1" customFormat="1" ht="18" customHeight="1" x14ac:dyDescent="0.3">
      <c r="A49" s="18"/>
      <c r="B49" s="19" t="s">
        <v>15</v>
      </c>
      <c r="C49" s="16"/>
      <c r="D49" s="12"/>
      <c r="E49" s="17"/>
      <c r="F49" s="17"/>
    </row>
    <row r="50" spans="1:6" s="1" customFormat="1" ht="111" customHeight="1" x14ac:dyDescent="0.3">
      <c r="A50" s="18" t="s">
        <v>52</v>
      </c>
      <c r="B50" s="21" t="s">
        <v>53</v>
      </c>
      <c r="C50" s="6"/>
      <c r="D50" s="17">
        <f>E50</f>
        <v>2000</v>
      </c>
      <c r="E50" s="17">
        <v>2000</v>
      </c>
      <c r="F50" s="17" t="s">
        <v>13</v>
      </c>
    </row>
    <row r="51" spans="1:6" s="1" customFormat="1" ht="81.75" customHeight="1" x14ac:dyDescent="0.3">
      <c r="A51" s="11" t="s">
        <v>54</v>
      </c>
      <c r="B51" s="21" t="s">
        <v>55</v>
      </c>
      <c r="C51" s="6"/>
      <c r="D51" s="17">
        <f>E51</f>
        <v>3000</v>
      </c>
      <c r="E51" s="17">
        <v>3000</v>
      </c>
      <c r="F51" s="17" t="s">
        <v>13</v>
      </c>
    </row>
    <row r="52" spans="1:6" s="1" customFormat="1" ht="22.5" customHeight="1" x14ac:dyDescent="0.3">
      <c r="A52" s="7">
        <v>1160</v>
      </c>
      <c r="B52" s="13" t="s">
        <v>56</v>
      </c>
      <c r="C52" s="5">
        <v>7161</v>
      </c>
      <c r="D52" s="9">
        <f>E52</f>
        <v>0</v>
      </c>
      <c r="E52" s="9">
        <f>E55+E60</f>
        <v>0</v>
      </c>
      <c r="F52" s="14" t="s">
        <v>13</v>
      </c>
    </row>
    <row r="53" spans="1:6" s="1" customFormat="1" ht="20.25" customHeight="1" x14ac:dyDescent="0.3">
      <c r="A53" s="18"/>
      <c r="B53" s="19" t="s">
        <v>57</v>
      </c>
      <c r="C53" s="16"/>
      <c r="D53" s="12"/>
      <c r="E53" s="12"/>
      <c r="F53" s="17"/>
    </row>
    <row r="54" spans="1:6" s="1" customFormat="1" ht="20.25" customHeight="1" x14ac:dyDescent="0.3">
      <c r="A54" s="11"/>
      <c r="B54" s="19" t="s">
        <v>15</v>
      </c>
      <c r="C54" s="16"/>
      <c r="D54" s="12"/>
      <c r="E54" s="12"/>
      <c r="F54" s="17"/>
    </row>
    <row r="55" spans="1:6" s="1" customFormat="1" ht="46.5" customHeight="1" x14ac:dyDescent="0.3">
      <c r="A55" s="18" t="s">
        <v>58</v>
      </c>
      <c r="B55" s="19" t="s">
        <v>59</v>
      </c>
      <c r="C55" s="6"/>
      <c r="D55" s="17">
        <f>E55</f>
        <v>0</v>
      </c>
      <c r="E55" s="17">
        <f>E57+E58+E59</f>
        <v>0</v>
      </c>
      <c r="F55" s="17" t="s">
        <v>13</v>
      </c>
    </row>
    <row r="56" spans="1:6" s="1" customFormat="1" ht="18.75" customHeight="1" x14ac:dyDescent="0.3">
      <c r="A56" s="18"/>
      <c r="B56" s="19" t="s">
        <v>60</v>
      </c>
      <c r="C56" s="16"/>
      <c r="D56" s="12"/>
      <c r="E56" s="17"/>
      <c r="F56" s="17"/>
    </row>
    <row r="57" spans="1:6" s="1" customFormat="1" ht="18.75" customHeight="1" x14ac:dyDescent="0.3">
      <c r="A57" s="22" t="s">
        <v>61</v>
      </c>
      <c r="B57" s="21" t="s">
        <v>62</v>
      </c>
      <c r="C57" s="6"/>
      <c r="D57" s="17">
        <f>E57</f>
        <v>0</v>
      </c>
      <c r="E57" s="17"/>
      <c r="F57" s="17" t="s">
        <v>13</v>
      </c>
    </row>
    <row r="58" spans="1:6" s="1" customFormat="1" ht="18.75" customHeight="1" x14ac:dyDescent="0.3">
      <c r="A58" s="22" t="s">
        <v>63</v>
      </c>
      <c r="B58" s="21" t="s">
        <v>64</v>
      </c>
      <c r="C58" s="6"/>
      <c r="D58" s="17">
        <f>E58</f>
        <v>0</v>
      </c>
      <c r="E58" s="17"/>
      <c r="F58" s="17" t="s">
        <v>13</v>
      </c>
    </row>
    <row r="59" spans="1:6" s="1" customFormat="1" ht="87" customHeight="1" x14ac:dyDescent="0.3">
      <c r="A59" s="22" t="s">
        <v>65</v>
      </c>
      <c r="B59" s="21" t="s">
        <v>66</v>
      </c>
      <c r="C59" s="6"/>
      <c r="D59" s="17">
        <f>E59</f>
        <v>0</v>
      </c>
      <c r="E59" s="17"/>
      <c r="F59" s="17" t="s">
        <v>13</v>
      </c>
    </row>
    <row r="60" spans="1:6" s="1" customFormat="1" ht="84.75" customHeight="1" x14ac:dyDescent="0.3">
      <c r="A60" s="22" t="s">
        <v>67</v>
      </c>
      <c r="B60" s="19" t="s">
        <v>68</v>
      </c>
      <c r="C60" s="6"/>
      <c r="D60" s="17">
        <f>E60</f>
        <v>0</v>
      </c>
      <c r="E60" s="17"/>
      <c r="F60" s="17" t="s">
        <v>13</v>
      </c>
    </row>
    <row r="61" spans="1:6" s="1" customFormat="1" ht="31.5" customHeight="1" x14ac:dyDescent="0.3">
      <c r="A61" s="7">
        <v>1200</v>
      </c>
      <c r="B61" s="13" t="s">
        <v>69</v>
      </c>
      <c r="C61" s="5">
        <v>7300</v>
      </c>
      <c r="D61" s="9">
        <f>E61+F61</f>
        <v>1308777.1000000001</v>
      </c>
      <c r="E61" s="9">
        <f>E64+E70+E76</f>
        <v>934525.20000000007</v>
      </c>
      <c r="F61" s="14">
        <f>F67+F73+F86</f>
        <v>374251.89999999997</v>
      </c>
    </row>
    <row r="62" spans="1:6" s="1" customFormat="1" ht="33" customHeight="1" x14ac:dyDescent="0.3">
      <c r="A62" s="11"/>
      <c r="B62" s="15" t="s">
        <v>70</v>
      </c>
      <c r="C62" s="16"/>
      <c r="D62" s="12"/>
      <c r="E62" s="12"/>
      <c r="F62" s="17"/>
    </row>
    <row r="63" spans="1:6" s="1" customFormat="1" ht="19.5" customHeight="1" x14ac:dyDescent="0.3">
      <c r="A63" s="11"/>
      <c r="B63" s="15" t="s">
        <v>15</v>
      </c>
      <c r="C63" s="16"/>
      <c r="D63" s="12"/>
      <c r="E63" s="12"/>
      <c r="F63" s="17"/>
    </row>
    <row r="64" spans="1:6" s="1" customFormat="1" ht="45.75" customHeight="1" x14ac:dyDescent="0.3">
      <c r="A64" s="7">
        <v>1210</v>
      </c>
      <c r="B64" s="13" t="s">
        <v>71</v>
      </c>
      <c r="C64" s="5">
        <v>7311</v>
      </c>
      <c r="D64" s="9">
        <f>E64</f>
        <v>0</v>
      </c>
      <c r="E64" s="9">
        <f>E66</f>
        <v>0</v>
      </c>
      <c r="F64" s="14" t="s">
        <v>13</v>
      </c>
    </row>
    <row r="65" spans="1:6" s="1" customFormat="1" ht="21" customHeight="1" x14ac:dyDescent="0.3">
      <c r="A65" s="11"/>
      <c r="B65" s="15" t="s">
        <v>15</v>
      </c>
      <c r="C65" s="16"/>
      <c r="D65" s="12"/>
      <c r="E65" s="12"/>
      <c r="F65" s="17"/>
    </row>
    <row r="66" spans="1:6" s="1" customFormat="1" ht="75" customHeight="1" x14ac:dyDescent="0.3">
      <c r="A66" s="18" t="s">
        <v>72</v>
      </c>
      <c r="B66" s="19" t="s">
        <v>73</v>
      </c>
      <c r="C66" s="23"/>
      <c r="D66" s="17">
        <f>E66</f>
        <v>0</v>
      </c>
      <c r="E66" s="17"/>
      <c r="F66" s="17" t="s">
        <v>13</v>
      </c>
    </row>
    <row r="67" spans="1:6" s="1" customFormat="1" ht="36.75" customHeight="1" x14ac:dyDescent="0.3">
      <c r="A67" s="24" t="s">
        <v>74</v>
      </c>
      <c r="B67" s="13" t="s">
        <v>75</v>
      </c>
      <c r="C67" s="25">
        <v>7312</v>
      </c>
      <c r="D67" s="14">
        <f>F67</f>
        <v>0</v>
      </c>
      <c r="E67" s="14" t="s">
        <v>13</v>
      </c>
      <c r="F67" s="17">
        <f>F69</f>
        <v>0</v>
      </c>
    </row>
    <row r="68" spans="1:6" s="1" customFormat="1" ht="21" customHeight="1" x14ac:dyDescent="0.3">
      <c r="A68" s="24"/>
      <c r="B68" s="15" t="s">
        <v>15</v>
      </c>
      <c r="C68" s="5"/>
      <c r="D68" s="14"/>
      <c r="E68" s="14"/>
      <c r="F68" s="14"/>
    </row>
    <row r="69" spans="1:6" s="1" customFormat="1" ht="75" customHeight="1" x14ac:dyDescent="0.3">
      <c r="A69" s="11" t="s">
        <v>76</v>
      </c>
      <c r="B69" s="19" t="s">
        <v>77</v>
      </c>
      <c r="C69" s="23"/>
      <c r="D69" s="17">
        <f>F69</f>
        <v>0</v>
      </c>
      <c r="E69" s="17" t="s">
        <v>13</v>
      </c>
      <c r="F69" s="17"/>
    </row>
    <row r="70" spans="1:6" s="1" customFormat="1" ht="36.75" customHeight="1" x14ac:dyDescent="0.3">
      <c r="A70" s="24" t="s">
        <v>78</v>
      </c>
      <c r="B70" s="13" t="s">
        <v>79</v>
      </c>
      <c r="C70" s="25">
        <v>7321</v>
      </c>
      <c r="D70" s="14">
        <f>E70</f>
        <v>0</v>
      </c>
      <c r="E70" s="14">
        <f>E72</f>
        <v>0</v>
      </c>
      <c r="F70" s="14" t="s">
        <v>13</v>
      </c>
    </row>
    <row r="71" spans="1:6" s="1" customFormat="1" ht="16.5" x14ac:dyDescent="0.3">
      <c r="A71" s="24"/>
      <c r="B71" s="15" t="s">
        <v>15</v>
      </c>
      <c r="C71" s="5"/>
      <c r="D71" s="14"/>
      <c r="E71" s="14"/>
      <c r="F71" s="14"/>
    </row>
    <row r="72" spans="1:6" s="1" customFormat="1" ht="77.25" customHeight="1" x14ac:dyDescent="0.3">
      <c r="A72" s="18" t="s">
        <v>80</v>
      </c>
      <c r="B72" s="19" t="s">
        <v>81</v>
      </c>
      <c r="C72" s="23"/>
      <c r="D72" s="17">
        <f>E72</f>
        <v>0</v>
      </c>
      <c r="E72" s="17"/>
      <c r="F72" s="17" t="s">
        <v>13</v>
      </c>
    </row>
    <row r="73" spans="1:6" s="1" customFormat="1" ht="48.75" customHeight="1" x14ac:dyDescent="0.3">
      <c r="A73" s="24" t="s">
        <v>82</v>
      </c>
      <c r="B73" s="13" t="s">
        <v>83</v>
      </c>
      <c r="C73" s="25">
        <v>7322</v>
      </c>
      <c r="D73" s="14">
        <f>F73</f>
        <v>0</v>
      </c>
      <c r="E73" s="14" t="s">
        <v>13</v>
      </c>
      <c r="F73" s="17">
        <f>F75</f>
        <v>0</v>
      </c>
    </row>
    <row r="74" spans="1:6" s="1" customFormat="1" ht="21" customHeight="1" x14ac:dyDescent="0.3">
      <c r="A74" s="24"/>
      <c r="B74" s="15" t="s">
        <v>15</v>
      </c>
      <c r="C74" s="5"/>
      <c r="D74" s="14"/>
      <c r="E74" s="14"/>
      <c r="F74" s="14"/>
    </row>
    <row r="75" spans="1:6" s="1" customFormat="1" ht="66" customHeight="1" x14ac:dyDescent="0.3">
      <c r="A75" s="18" t="s">
        <v>84</v>
      </c>
      <c r="B75" s="19" t="s">
        <v>85</v>
      </c>
      <c r="C75" s="23"/>
      <c r="D75" s="17">
        <f>F75</f>
        <v>0</v>
      </c>
      <c r="E75" s="17" t="s">
        <v>13</v>
      </c>
      <c r="F75" s="17"/>
    </row>
    <row r="76" spans="1:6" s="1" customFormat="1" ht="36.75" customHeight="1" x14ac:dyDescent="0.3">
      <c r="A76" s="7">
        <v>1250</v>
      </c>
      <c r="B76" s="13" t="s">
        <v>86</v>
      </c>
      <c r="C76" s="5">
        <v>7331</v>
      </c>
      <c r="D76" s="9">
        <f>E76</f>
        <v>934525.20000000007</v>
      </c>
      <c r="E76" s="9">
        <f>E79+E80+E84+E85+E82+E83</f>
        <v>934525.20000000007</v>
      </c>
      <c r="F76" s="14" t="s">
        <v>13</v>
      </c>
    </row>
    <row r="77" spans="1:6" s="1" customFormat="1" ht="21.75" customHeight="1" x14ac:dyDescent="0.3">
      <c r="A77" s="11"/>
      <c r="B77" s="15" t="s">
        <v>87</v>
      </c>
      <c r="C77" s="16"/>
      <c r="D77" s="12"/>
      <c r="E77" s="12"/>
      <c r="F77" s="17"/>
    </row>
    <row r="78" spans="1:6" s="1" customFormat="1" ht="16.5" customHeight="1" x14ac:dyDescent="0.3">
      <c r="A78" s="11"/>
      <c r="B78" s="15" t="s">
        <v>29</v>
      </c>
      <c r="C78" s="16"/>
      <c r="D78" s="12"/>
      <c r="E78" s="12"/>
      <c r="F78" s="17"/>
    </row>
    <row r="79" spans="1:6" s="1" customFormat="1" ht="37.5" customHeight="1" x14ac:dyDescent="0.3">
      <c r="A79" s="18" t="s">
        <v>88</v>
      </c>
      <c r="B79" s="19" t="s">
        <v>89</v>
      </c>
      <c r="C79" s="6"/>
      <c r="D79" s="17">
        <f>E79</f>
        <v>916025</v>
      </c>
      <c r="E79" s="17">
        <v>916025</v>
      </c>
      <c r="F79" s="17" t="s">
        <v>13</v>
      </c>
    </row>
    <row r="80" spans="1:6" s="1" customFormat="1" ht="45" customHeight="1" x14ac:dyDescent="0.3">
      <c r="A80" s="18" t="s">
        <v>90</v>
      </c>
      <c r="B80" s="19" t="s">
        <v>91</v>
      </c>
      <c r="C80" s="23"/>
      <c r="D80" s="17">
        <f>E80</f>
        <v>0</v>
      </c>
      <c r="E80" s="17">
        <v>0</v>
      </c>
      <c r="F80" s="17" t="s">
        <v>13</v>
      </c>
    </row>
    <row r="81" spans="1:6" s="1" customFormat="1" ht="34.5" customHeight="1" x14ac:dyDescent="0.3">
      <c r="A81" s="18"/>
      <c r="B81" s="21" t="s">
        <v>15</v>
      </c>
      <c r="C81" s="23"/>
      <c r="D81" s="17"/>
      <c r="E81" s="17"/>
      <c r="F81" s="17"/>
    </row>
    <row r="82" spans="1:6" s="1" customFormat="1" ht="73.5" customHeight="1" x14ac:dyDescent="0.3">
      <c r="A82" s="18" t="s">
        <v>92</v>
      </c>
      <c r="B82" s="26" t="s">
        <v>93</v>
      </c>
      <c r="C82" s="6"/>
      <c r="D82" s="17">
        <f>E82</f>
        <v>15231.9</v>
      </c>
      <c r="E82" s="17">
        <v>15231.9</v>
      </c>
      <c r="F82" s="17" t="s">
        <v>13</v>
      </c>
    </row>
    <row r="83" spans="1:6" s="1" customFormat="1" ht="41.25" customHeight="1" x14ac:dyDescent="0.3">
      <c r="A83" s="18" t="s">
        <v>94</v>
      </c>
      <c r="B83" s="26" t="s">
        <v>95</v>
      </c>
      <c r="C83" s="6"/>
      <c r="D83" s="17">
        <f>E83</f>
        <v>0</v>
      </c>
      <c r="E83" s="14"/>
      <c r="F83" s="17" t="s">
        <v>13</v>
      </c>
    </row>
    <row r="84" spans="1:6" s="1" customFormat="1" ht="42" customHeight="1" x14ac:dyDescent="0.3">
      <c r="A84" s="18" t="s">
        <v>96</v>
      </c>
      <c r="B84" s="19" t="s">
        <v>97</v>
      </c>
      <c r="C84" s="23"/>
      <c r="D84" s="14">
        <f>E84</f>
        <v>3268.3</v>
      </c>
      <c r="E84" s="14">
        <v>3268.3</v>
      </c>
      <c r="F84" s="17" t="s">
        <v>13</v>
      </c>
    </row>
    <row r="85" spans="1:6" s="1" customFormat="1" ht="57.75" customHeight="1" x14ac:dyDescent="0.3">
      <c r="A85" s="18" t="s">
        <v>98</v>
      </c>
      <c r="B85" s="19" t="s">
        <v>99</v>
      </c>
      <c r="C85" s="23"/>
      <c r="D85" s="17">
        <f>E85</f>
        <v>0</v>
      </c>
      <c r="E85" s="17"/>
      <c r="F85" s="17" t="s">
        <v>13</v>
      </c>
    </row>
    <row r="86" spans="1:6" s="1" customFormat="1" ht="36.75" customHeight="1" x14ac:dyDescent="0.3">
      <c r="A86" s="7">
        <v>1260</v>
      </c>
      <c r="B86" s="13" t="s">
        <v>100</v>
      </c>
      <c r="C86" s="5">
        <v>7332</v>
      </c>
      <c r="D86" s="9">
        <f>F86</f>
        <v>374251.89999999997</v>
      </c>
      <c r="E86" s="14" t="s">
        <v>13</v>
      </c>
      <c r="F86" s="155">
        <f>F90+F89</f>
        <v>374251.89999999997</v>
      </c>
    </row>
    <row r="87" spans="1:6" s="1" customFormat="1" ht="24" customHeight="1" x14ac:dyDescent="0.3">
      <c r="A87" s="11"/>
      <c r="B87" s="15" t="s">
        <v>101</v>
      </c>
      <c r="C87" s="16"/>
      <c r="D87" s="12"/>
      <c r="E87" s="17"/>
      <c r="F87" s="17"/>
    </row>
    <row r="88" spans="1:6" s="1" customFormat="1" ht="17.25" customHeight="1" x14ac:dyDescent="0.3">
      <c r="A88" s="11"/>
      <c r="B88" s="15" t="s">
        <v>15</v>
      </c>
      <c r="C88" s="16"/>
      <c r="D88" s="12"/>
      <c r="E88" s="17"/>
      <c r="F88" s="17"/>
    </row>
    <row r="89" spans="1:6" s="1" customFormat="1" ht="41.25" customHeight="1" x14ac:dyDescent="0.3">
      <c r="A89" s="18" t="s">
        <v>102</v>
      </c>
      <c r="B89" s="19" t="s">
        <v>103</v>
      </c>
      <c r="C89" s="23"/>
      <c r="D89" s="14">
        <f>F89</f>
        <v>374251.89999999997</v>
      </c>
      <c r="E89" s="14" t="s">
        <v>13</v>
      </c>
      <c r="F89" s="14">
        <f>248010.6+63925.5+62315.8</f>
        <v>374251.89999999997</v>
      </c>
    </row>
    <row r="90" spans="1:6" s="1" customFormat="1" ht="36.75" customHeight="1" x14ac:dyDescent="0.3">
      <c r="A90" s="18" t="s">
        <v>104</v>
      </c>
      <c r="B90" s="19" t="s">
        <v>105</v>
      </c>
      <c r="C90" s="23"/>
      <c r="D90" s="129">
        <f>F90</f>
        <v>0</v>
      </c>
      <c r="E90" s="17" t="s">
        <v>13</v>
      </c>
      <c r="F90" s="129"/>
    </row>
    <row r="91" spans="1:6" s="1" customFormat="1" ht="22.5" customHeight="1" x14ac:dyDescent="0.3">
      <c r="A91" s="7">
        <v>1300</v>
      </c>
      <c r="B91" s="13" t="s">
        <v>106</v>
      </c>
      <c r="C91" s="5">
        <v>7400</v>
      </c>
      <c r="D91" s="9">
        <f>E91+F91-F144</f>
        <v>278273.67600000004</v>
      </c>
      <c r="E91" s="9">
        <f>E97+E100+E107+E113+E125+E130+E140</f>
        <v>219584.90000000002</v>
      </c>
      <c r="F91" s="14">
        <f>F94+F135+F140</f>
        <v>58688.775999999998</v>
      </c>
    </row>
    <row r="92" spans="1:6" s="1" customFormat="1" ht="36.75" customHeight="1" x14ac:dyDescent="0.3">
      <c r="A92" s="11"/>
      <c r="B92" s="15" t="s">
        <v>107</v>
      </c>
      <c r="C92" s="16"/>
      <c r="D92" s="12"/>
      <c r="E92" s="12"/>
      <c r="F92" s="17"/>
    </row>
    <row r="93" spans="1:6" s="1" customFormat="1" ht="16.5" customHeight="1" x14ac:dyDescent="0.3">
      <c r="A93" s="11"/>
      <c r="B93" s="15" t="s">
        <v>15</v>
      </c>
      <c r="C93" s="16"/>
      <c r="D93" s="12"/>
      <c r="E93" s="12"/>
      <c r="F93" s="17"/>
    </row>
    <row r="94" spans="1:6" s="1" customFormat="1" ht="21" customHeight="1" x14ac:dyDescent="0.3">
      <c r="A94" s="7">
        <v>1310</v>
      </c>
      <c r="B94" s="13" t="s">
        <v>108</v>
      </c>
      <c r="C94" s="5">
        <v>7411</v>
      </c>
      <c r="D94" s="9">
        <f>F94</f>
        <v>0</v>
      </c>
      <c r="E94" s="14" t="s">
        <v>13</v>
      </c>
      <c r="F94" s="14">
        <f>F96</f>
        <v>0</v>
      </c>
    </row>
    <row r="95" spans="1:6" s="1" customFormat="1" ht="15.75" customHeight="1" x14ac:dyDescent="0.3">
      <c r="A95" s="11"/>
      <c r="B95" s="15" t="s">
        <v>15</v>
      </c>
      <c r="C95" s="16"/>
      <c r="D95" s="12"/>
      <c r="E95" s="17"/>
      <c r="F95" s="17"/>
    </row>
    <row r="96" spans="1:6" s="1" customFormat="1" ht="55.5" customHeight="1" x14ac:dyDescent="0.3">
      <c r="A96" s="18" t="s">
        <v>109</v>
      </c>
      <c r="B96" s="19" t="s">
        <v>110</v>
      </c>
      <c r="C96" s="23"/>
      <c r="D96" s="17">
        <f>F96</f>
        <v>0</v>
      </c>
      <c r="E96" s="17" t="s">
        <v>13</v>
      </c>
      <c r="F96" s="17"/>
    </row>
    <row r="97" spans="1:6" s="1" customFormat="1" ht="21" customHeight="1" x14ac:dyDescent="0.3">
      <c r="A97" s="7">
        <v>1320</v>
      </c>
      <c r="B97" s="13" t="s">
        <v>111</v>
      </c>
      <c r="C97" s="5">
        <v>7412</v>
      </c>
      <c r="D97" s="9">
        <f>E97</f>
        <v>0</v>
      </c>
      <c r="E97" s="9">
        <f>E99</f>
        <v>0</v>
      </c>
      <c r="F97" s="14" t="s">
        <v>13</v>
      </c>
    </row>
    <row r="98" spans="1:6" s="1" customFormat="1" ht="16.5" customHeight="1" x14ac:dyDescent="0.3">
      <c r="A98" s="11"/>
      <c r="B98" s="15" t="s">
        <v>15</v>
      </c>
      <c r="C98" s="16"/>
      <c r="D98" s="12"/>
      <c r="E98" s="12"/>
      <c r="F98" s="17"/>
    </row>
    <row r="99" spans="1:6" s="1" customFormat="1" ht="56.25" customHeight="1" x14ac:dyDescent="0.3">
      <c r="A99" s="18" t="s">
        <v>112</v>
      </c>
      <c r="B99" s="19" t="s">
        <v>113</v>
      </c>
      <c r="C99" s="23"/>
      <c r="D99" s="17">
        <f>E99</f>
        <v>0</v>
      </c>
      <c r="E99" s="17"/>
      <c r="F99" s="17" t="s">
        <v>13</v>
      </c>
    </row>
    <row r="100" spans="1:6" s="1" customFormat="1" ht="24" customHeight="1" x14ac:dyDescent="0.3">
      <c r="A100" s="7">
        <v>1330</v>
      </c>
      <c r="B100" s="13" t="s">
        <v>114</v>
      </c>
      <c r="C100" s="5">
        <v>7415</v>
      </c>
      <c r="D100" s="9">
        <f>E100</f>
        <v>16502.8</v>
      </c>
      <c r="E100" s="9">
        <f>E103+E104+E105+E106</f>
        <v>16502.8</v>
      </c>
      <c r="F100" s="14" t="s">
        <v>13</v>
      </c>
    </row>
    <row r="101" spans="1:6" s="1" customFormat="1" ht="24" customHeight="1" x14ac:dyDescent="0.3">
      <c r="A101" s="11"/>
      <c r="B101" s="15" t="s">
        <v>115</v>
      </c>
      <c r="C101" s="16"/>
      <c r="D101" s="12"/>
      <c r="E101" s="12"/>
      <c r="F101" s="17"/>
    </row>
    <row r="102" spans="1:6" s="1" customFormat="1" ht="17.25" customHeight="1" x14ac:dyDescent="0.3">
      <c r="A102" s="11"/>
      <c r="B102" s="15" t="s">
        <v>15</v>
      </c>
      <c r="C102" s="16"/>
      <c r="D102" s="12"/>
      <c r="E102" s="12"/>
      <c r="F102" s="17"/>
    </row>
    <row r="103" spans="1:6" s="1" customFormat="1" ht="32.25" customHeight="1" x14ac:dyDescent="0.3">
      <c r="A103" s="18" t="s">
        <v>116</v>
      </c>
      <c r="B103" s="19" t="s">
        <v>117</v>
      </c>
      <c r="C103" s="23"/>
      <c r="D103" s="17">
        <f>E103</f>
        <v>0</v>
      </c>
      <c r="E103" s="17"/>
      <c r="F103" s="17" t="s">
        <v>13</v>
      </c>
    </row>
    <row r="104" spans="1:6" s="1" customFormat="1" ht="47.25" customHeight="1" x14ac:dyDescent="0.3">
      <c r="A104" s="18" t="s">
        <v>118</v>
      </c>
      <c r="B104" s="19" t="s">
        <v>119</v>
      </c>
      <c r="C104" s="23"/>
      <c r="D104" s="17">
        <f>E104</f>
        <v>9000</v>
      </c>
      <c r="E104" s="17">
        <v>9000</v>
      </c>
      <c r="F104" s="17" t="s">
        <v>13</v>
      </c>
    </row>
    <row r="105" spans="1:6" s="1" customFormat="1" ht="66.75" customHeight="1" x14ac:dyDescent="0.3">
      <c r="A105" s="18" t="s">
        <v>120</v>
      </c>
      <c r="B105" s="19" t="s">
        <v>121</v>
      </c>
      <c r="C105" s="23"/>
      <c r="D105" s="17">
        <f>E105</f>
        <v>0</v>
      </c>
      <c r="E105" s="17"/>
      <c r="F105" s="17" t="s">
        <v>13</v>
      </c>
    </row>
    <row r="106" spans="1:6" s="1" customFormat="1" ht="21.75" customHeight="1" x14ac:dyDescent="0.3">
      <c r="A106" s="11" t="s">
        <v>122</v>
      </c>
      <c r="B106" s="19" t="s">
        <v>123</v>
      </c>
      <c r="C106" s="23"/>
      <c r="D106" s="17">
        <f>E106</f>
        <v>7502.8</v>
      </c>
      <c r="E106" s="17">
        <v>7502.8</v>
      </c>
      <c r="F106" s="17" t="s">
        <v>13</v>
      </c>
    </row>
    <row r="107" spans="1:6" s="1" customFormat="1" ht="36.75" customHeight="1" x14ac:dyDescent="0.3">
      <c r="A107" s="7">
        <v>1340</v>
      </c>
      <c r="B107" s="13" t="s">
        <v>124</v>
      </c>
      <c r="C107" s="5">
        <v>7421</v>
      </c>
      <c r="D107" s="9">
        <f>E107</f>
        <v>1999</v>
      </c>
      <c r="E107" s="9">
        <v>1999</v>
      </c>
      <c r="F107" s="14" t="s">
        <v>13</v>
      </c>
    </row>
    <row r="108" spans="1:6" s="1" customFormat="1" ht="27.75" customHeight="1" x14ac:dyDescent="0.3">
      <c r="A108" s="11"/>
      <c r="B108" s="15" t="s">
        <v>125</v>
      </c>
      <c r="C108" s="16"/>
      <c r="D108" s="12"/>
      <c r="E108" s="12"/>
      <c r="F108" s="17"/>
    </row>
    <row r="109" spans="1:6" s="1" customFormat="1" ht="18" customHeight="1" x14ac:dyDescent="0.3">
      <c r="A109" s="11"/>
      <c r="B109" s="15" t="s">
        <v>15</v>
      </c>
      <c r="C109" s="16"/>
      <c r="D109" s="12"/>
      <c r="E109" s="12"/>
      <c r="F109" s="17"/>
    </row>
    <row r="110" spans="1:6" s="1" customFormat="1" ht="110.25" customHeight="1" x14ac:dyDescent="0.3">
      <c r="A110" s="18" t="s">
        <v>126</v>
      </c>
      <c r="B110" s="19" t="s">
        <v>127</v>
      </c>
      <c r="C110" s="23"/>
      <c r="D110" s="17">
        <f>E110</f>
        <v>0</v>
      </c>
      <c r="E110" s="17"/>
      <c r="F110" s="17" t="s">
        <v>13</v>
      </c>
    </row>
    <row r="111" spans="1:6" s="1" customFormat="1" ht="73.5" customHeight="1" x14ac:dyDescent="0.3">
      <c r="A111" s="18" t="s">
        <v>128</v>
      </c>
      <c r="B111" s="19" t="s">
        <v>129</v>
      </c>
      <c r="C111" s="6"/>
      <c r="D111" s="17">
        <f>E111</f>
        <v>1999</v>
      </c>
      <c r="E111" s="17">
        <v>1999</v>
      </c>
      <c r="F111" s="17" t="s">
        <v>13</v>
      </c>
    </row>
    <row r="112" spans="1:6" s="1" customFormat="1" ht="69.75" customHeight="1" x14ac:dyDescent="0.3">
      <c r="A112" s="18" t="s">
        <v>130</v>
      </c>
      <c r="B112" s="19" t="s">
        <v>131</v>
      </c>
      <c r="C112" s="6"/>
      <c r="D112" s="17">
        <f>E112</f>
        <v>0</v>
      </c>
      <c r="E112" s="17"/>
      <c r="F112" s="17" t="s">
        <v>13</v>
      </c>
    </row>
    <row r="113" spans="1:6" s="1" customFormat="1" ht="29.25" customHeight="1" x14ac:dyDescent="0.3">
      <c r="A113" s="7">
        <v>1350</v>
      </c>
      <c r="B113" s="13" t="s">
        <v>132</v>
      </c>
      <c r="C113" s="5">
        <v>7422</v>
      </c>
      <c r="D113" s="9">
        <f>E113</f>
        <v>71900</v>
      </c>
      <c r="E113" s="9">
        <f>E116+E124</f>
        <v>71900</v>
      </c>
      <c r="F113" s="14" t="s">
        <v>13</v>
      </c>
    </row>
    <row r="114" spans="1:6" s="1" customFormat="1" ht="18" customHeight="1" x14ac:dyDescent="0.3">
      <c r="A114" s="11"/>
      <c r="B114" s="15" t="s">
        <v>133</v>
      </c>
      <c r="C114" s="16"/>
      <c r="D114" s="12"/>
      <c r="E114" s="12"/>
      <c r="F114" s="17"/>
    </row>
    <row r="115" spans="1:6" s="1" customFormat="1" ht="18" customHeight="1" x14ac:dyDescent="0.3">
      <c r="A115" s="11"/>
      <c r="B115" s="15" t="s">
        <v>15</v>
      </c>
      <c r="C115" s="16"/>
      <c r="D115" s="12"/>
      <c r="E115" s="12"/>
      <c r="F115" s="17"/>
    </row>
    <row r="116" spans="1:6" s="1" customFormat="1" ht="18" customHeight="1" x14ac:dyDescent="0.3">
      <c r="A116" s="18" t="s">
        <v>134</v>
      </c>
      <c r="B116" s="19" t="s">
        <v>135</v>
      </c>
      <c r="C116" s="13"/>
      <c r="D116" s="17">
        <f>E116</f>
        <v>66900</v>
      </c>
      <c r="E116" s="14">
        <f>SUM(E117:E123)</f>
        <v>66900</v>
      </c>
      <c r="F116" s="17" t="s">
        <v>13</v>
      </c>
    </row>
    <row r="117" spans="1:6" s="1" customFormat="1" ht="42.75" customHeight="1" x14ac:dyDescent="0.3">
      <c r="A117" s="18"/>
      <c r="B117" s="143" t="s">
        <v>385</v>
      </c>
      <c r="C117" s="13"/>
      <c r="D117" s="17"/>
      <c r="E117" s="14">
        <v>2500</v>
      </c>
      <c r="F117" s="17"/>
    </row>
    <row r="118" spans="1:6" s="1" customFormat="1" ht="30.75" customHeight="1" x14ac:dyDescent="0.3">
      <c r="A118" s="18"/>
      <c r="B118" s="143" t="s">
        <v>386</v>
      </c>
      <c r="C118" s="13"/>
      <c r="D118" s="17"/>
      <c r="E118" s="14">
        <v>400</v>
      </c>
      <c r="F118" s="17"/>
    </row>
    <row r="119" spans="1:6" s="1" customFormat="1" ht="39" customHeight="1" x14ac:dyDescent="0.3">
      <c r="A119" s="18"/>
      <c r="B119" s="143" t="s">
        <v>380</v>
      </c>
      <c r="C119" s="13"/>
      <c r="D119" s="17"/>
      <c r="E119" s="14">
        <v>19000</v>
      </c>
      <c r="F119" s="17"/>
    </row>
    <row r="120" spans="1:6" s="1" customFormat="1" ht="30.75" customHeight="1" x14ac:dyDescent="0.3">
      <c r="A120" s="18"/>
      <c r="B120" s="143" t="s">
        <v>381</v>
      </c>
      <c r="C120" s="13"/>
      <c r="D120" s="17"/>
      <c r="E120" s="14">
        <v>24000</v>
      </c>
      <c r="F120" s="17"/>
    </row>
    <row r="121" spans="1:6" s="1" customFormat="1" ht="55.5" customHeight="1" x14ac:dyDescent="0.3">
      <c r="A121" s="18"/>
      <c r="B121" s="143" t="s">
        <v>382</v>
      </c>
      <c r="C121" s="13"/>
      <c r="D121" s="17"/>
      <c r="E121" s="14">
        <v>2500</v>
      </c>
      <c r="F121" s="17"/>
    </row>
    <row r="122" spans="1:6" s="1" customFormat="1" ht="18" customHeight="1" x14ac:dyDescent="0.3">
      <c r="A122" s="18"/>
      <c r="B122" s="143" t="s">
        <v>383</v>
      </c>
      <c r="C122" s="13"/>
      <c r="D122" s="17"/>
      <c r="E122" s="14">
        <v>500</v>
      </c>
      <c r="F122" s="17"/>
    </row>
    <row r="123" spans="1:6" s="1" customFormat="1" ht="18" customHeight="1" x14ac:dyDescent="0.3">
      <c r="A123" s="18"/>
      <c r="B123" s="143" t="s">
        <v>384</v>
      </c>
      <c r="C123" s="13"/>
      <c r="D123" s="17"/>
      <c r="E123" s="14">
        <v>18000</v>
      </c>
      <c r="F123" s="17"/>
    </row>
    <row r="124" spans="1:6" s="1" customFormat="1" ht="41.25" customHeight="1" x14ac:dyDescent="0.3">
      <c r="A124" s="18" t="s">
        <v>136</v>
      </c>
      <c r="B124" s="19" t="s">
        <v>137</v>
      </c>
      <c r="C124" s="6"/>
      <c r="D124" s="17">
        <f>E124</f>
        <v>5000</v>
      </c>
      <c r="E124" s="17">
        <v>5000</v>
      </c>
      <c r="F124" s="17" t="s">
        <v>13</v>
      </c>
    </row>
    <row r="125" spans="1:6" s="1" customFormat="1" ht="32.25" customHeight="1" x14ac:dyDescent="0.3">
      <c r="A125" s="7">
        <v>1360</v>
      </c>
      <c r="B125" s="13" t="s">
        <v>138</v>
      </c>
      <c r="C125" s="5">
        <v>7431</v>
      </c>
      <c r="D125" s="9">
        <f>E125</f>
        <v>2000</v>
      </c>
      <c r="E125" s="9">
        <f>E128+E129</f>
        <v>2000</v>
      </c>
      <c r="F125" s="14" t="s">
        <v>13</v>
      </c>
    </row>
    <row r="126" spans="1:6" s="1" customFormat="1" ht="18" customHeight="1" x14ac:dyDescent="0.3">
      <c r="A126" s="11"/>
      <c r="B126" s="15" t="s">
        <v>139</v>
      </c>
      <c r="C126" s="16"/>
      <c r="D126" s="12"/>
      <c r="E126" s="12"/>
      <c r="F126" s="17"/>
    </row>
    <row r="127" spans="1:6" s="1" customFormat="1" ht="15" customHeight="1" x14ac:dyDescent="0.3">
      <c r="A127" s="11"/>
      <c r="B127" s="15" t="s">
        <v>15</v>
      </c>
      <c r="C127" s="16"/>
      <c r="D127" s="12"/>
      <c r="E127" s="12"/>
      <c r="F127" s="17"/>
    </row>
    <row r="128" spans="1:6" s="1" customFormat="1" ht="66.75" customHeight="1" x14ac:dyDescent="0.3">
      <c r="A128" s="18" t="s">
        <v>140</v>
      </c>
      <c r="B128" s="19" t="s">
        <v>141</v>
      </c>
      <c r="C128" s="23"/>
      <c r="D128" s="17">
        <f>E128</f>
        <v>2000</v>
      </c>
      <c r="E128" s="17">
        <v>2000</v>
      </c>
      <c r="F128" s="17" t="s">
        <v>13</v>
      </c>
    </row>
    <row r="129" spans="1:6" s="1" customFormat="1" ht="60" customHeight="1" x14ac:dyDescent="0.3">
      <c r="A129" s="18" t="s">
        <v>142</v>
      </c>
      <c r="B129" s="19" t="s">
        <v>143</v>
      </c>
      <c r="C129" s="23"/>
      <c r="D129" s="17">
        <f>E129</f>
        <v>0</v>
      </c>
      <c r="E129" s="17"/>
      <c r="F129" s="17" t="s">
        <v>13</v>
      </c>
    </row>
    <row r="130" spans="1:6" s="1" customFormat="1" ht="27" customHeight="1" x14ac:dyDescent="0.3">
      <c r="A130" s="7">
        <v>1370</v>
      </c>
      <c r="B130" s="13" t="s">
        <v>144</v>
      </c>
      <c r="C130" s="5">
        <v>7441</v>
      </c>
      <c r="D130" s="17">
        <f>E130</f>
        <v>0</v>
      </c>
      <c r="E130" s="17">
        <f>E133+E134</f>
        <v>0</v>
      </c>
      <c r="F130" s="14" t="s">
        <v>13</v>
      </c>
    </row>
    <row r="131" spans="1:6" s="1" customFormat="1" ht="17.25" customHeight="1" x14ac:dyDescent="0.3">
      <c r="A131" s="11"/>
      <c r="B131" s="15" t="s">
        <v>145</v>
      </c>
      <c r="C131" s="16"/>
      <c r="D131" s="12"/>
      <c r="E131" s="17"/>
      <c r="F131" s="17"/>
    </row>
    <row r="132" spans="1:6" s="1" customFormat="1" ht="19.5" customHeight="1" x14ac:dyDescent="0.3">
      <c r="A132" s="11"/>
      <c r="B132" s="15" t="s">
        <v>15</v>
      </c>
      <c r="C132" s="16"/>
      <c r="D132" s="12"/>
      <c r="E132" s="17"/>
      <c r="F132" s="17"/>
    </row>
    <row r="133" spans="1:6" s="1" customFormat="1" ht="84.75" customHeight="1" x14ac:dyDescent="0.3">
      <c r="A133" s="11" t="s">
        <v>146</v>
      </c>
      <c r="B133" s="19" t="s">
        <v>147</v>
      </c>
      <c r="C133" s="23"/>
      <c r="D133" s="17">
        <f>E133</f>
        <v>0</v>
      </c>
      <c r="E133" s="129"/>
      <c r="F133" s="17" t="s">
        <v>13</v>
      </c>
    </row>
    <row r="134" spans="1:6" s="1" customFormat="1" ht="122.25" customHeight="1" x14ac:dyDescent="0.3">
      <c r="A134" s="18" t="s">
        <v>148</v>
      </c>
      <c r="B134" s="19" t="s">
        <v>149</v>
      </c>
      <c r="C134" s="23"/>
      <c r="D134" s="17">
        <f>E134</f>
        <v>0</v>
      </c>
      <c r="E134" s="17"/>
      <c r="F134" s="17" t="s">
        <v>13</v>
      </c>
    </row>
    <row r="135" spans="1:6" s="1" customFormat="1" ht="29.25" customHeight="1" x14ac:dyDescent="0.3">
      <c r="A135" s="7">
        <v>1380</v>
      </c>
      <c r="B135" s="13" t="s">
        <v>150</v>
      </c>
      <c r="C135" s="5">
        <v>7442</v>
      </c>
      <c r="D135" s="9">
        <f>F135</f>
        <v>58688.775999999998</v>
      </c>
      <c r="E135" s="14" t="s">
        <v>13</v>
      </c>
      <c r="F135" s="155">
        <f>F139+F138</f>
        <v>58688.775999999998</v>
      </c>
    </row>
    <row r="136" spans="1:6" s="1" customFormat="1" ht="16.5" customHeight="1" x14ac:dyDescent="0.3">
      <c r="A136" s="11"/>
      <c r="B136" s="15" t="s">
        <v>151</v>
      </c>
      <c r="C136" s="16"/>
      <c r="D136" s="12"/>
      <c r="E136" s="17"/>
      <c r="F136" s="17"/>
    </row>
    <row r="137" spans="1:6" s="1" customFormat="1" ht="16.5" customHeight="1" x14ac:dyDescent="0.3">
      <c r="A137" s="11"/>
      <c r="B137" s="15" t="s">
        <v>15</v>
      </c>
      <c r="C137" s="16"/>
      <c r="D137" s="12"/>
      <c r="E137" s="17"/>
      <c r="F137" s="17"/>
    </row>
    <row r="138" spans="1:6" s="1" customFormat="1" ht="129" customHeight="1" x14ac:dyDescent="0.3">
      <c r="A138" s="18" t="s">
        <v>152</v>
      </c>
      <c r="B138" s="19" t="s">
        <v>153</v>
      </c>
      <c r="C138" s="23"/>
      <c r="D138" s="17">
        <f>F138</f>
        <v>0</v>
      </c>
      <c r="E138" s="17" t="s">
        <v>13</v>
      </c>
      <c r="F138" s="17"/>
    </row>
    <row r="139" spans="1:6" s="1" customFormat="1" ht="130.5" customHeight="1" x14ac:dyDescent="0.3">
      <c r="A139" s="18" t="s">
        <v>154</v>
      </c>
      <c r="B139" s="19" t="s">
        <v>155</v>
      </c>
      <c r="C139" s="23"/>
      <c r="D139" s="17">
        <f>F139</f>
        <v>58688.775999999998</v>
      </c>
      <c r="E139" s="17" t="s">
        <v>13</v>
      </c>
      <c r="F139" s="155">
        <f>11405+721.276+260+6000.1+40302.4</f>
        <v>58688.775999999998</v>
      </c>
    </row>
    <row r="140" spans="1:6" s="1" customFormat="1" ht="27.75" customHeight="1" x14ac:dyDescent="0.3">
      <c r="A140" s="24" t="s">
        <v>156</v>
      </c>
      <c r="B140" s="13" t="s">
        <v>157</v>
      </c>
      <c r="C140" s="5">
        <v>7451</v>
      </c>
      <c r="D140" s="9">
        <f>E140+F140</f>
        <v>127183.1</v>
      </c>
      <c r="E140" s="9">
        <f>E145</f>
        <v>127183.1</v>
      </c>
      <c r="F140" s="14">
        <f>F143+F144+F145</f>
        <v>0</v>
      </c>
    </row>
    <row r="141" spans="1:6" s="1" customFormat="1" ht="16.5" customHeight="1" x14ac:dyDescent="0.3">
      <c r="A141" s="18"/>
      <c r="B141" s="15" t="s">
        <v>158</v>
      </c>
      <c r="C141" s="5"/>
      <c r="D141" s="12"/>
      <c r="E141" s="12"/>
      <c r="F141" s="17"/>
    </row>
    <row r="142" spans="1:6" s="1" customFormat="1" ht="16.5" customHeight="1" x14ac:dyDescent="0.3">
      <c r="A142" s="18"/>
      <c r="B142" s="15" t="s">
        <v>15</v>
      </c>
      <c r="C142" s="5"/>
      <c r="D142" s="12"/>
      <c r="E142" s="12"/>
      <c r="F142" s="17"/>
    </row>
    <row r="143" spans="1:6" s="1" customFormat="1" ht="36" customHeight="1" x14ac:dyDescent="0.3">
      <c r="A143" s="18" t="s">
        <v>159</v>
      </c>
      <c r="B143" s="19" t="s">
        <v>160</v>
      </c>
      <c r="C143" s="23"/>
      <c r="D143" s="17">
        <f>F143</f>
        <v>0</v>
      </c>
      <c r="E143" s="17" t="s">
        <v>13</v>
      </c>
      <c r="F143" s="17"/>
    </row>
    <row r="144" spans="1:6" s="1" customFormat="1" ht="36.75" customHeight="1" x14ac:dyDescent="0.3">
      <c r="A144" s="18" t="s">
        <v>161</v>
      </c>
      <c r="B144" s="19" t="s">
        <v>162</v>
      </c>
      <c r="C144" s="23"/>
      <c r="D144" s="17">
        <f>F144</f>
        <v>0</v>
      </c>
      <c r="E144" s="17" t="s">
        <v>13</v>
      </c>
      <c r="F144" s="17">
        <v>0</v>
      </c>
    </row>
    <row r="145" spans="1:6" s="1" customFormat="1" ht="36" customHeight="1" x14ac:dyDescent="0.3">
      <c r="A145" s="18" t="s">
        <v>163</v>
      </c>
      <c r="B145" s="19" t="s">
        <v>164</v>
      </c>
      <c r="C145" s="23"/>
      <c r="D145" s="14">
        <f>E145+F145</f>
        <v>127183.1</v>
      </c>
      <c r="E145" s="14">
        <f>19000+2689.6+102420.9+3072.6</f>
        <v>127183.1</v>
      </c>
      <c r="F145" s="17"/>
    </row>
    <row r="146" spans="1:6" ht="14.25" customHeight="1" x14ac:dyDescent="0.25">
      <c r="A146" s="27"/>
      <c r="B146" s="28"/>
      <c r="C146" s="28"/>
    </row>
    <row r="147" spans="1:6" ht="14.25" customHeight="1" x14ac:dyDescent="0.25">
      <c r="A147" s="27"/>
      <c r="B147" s="28"/>
      <c r="C147" s="28"/>
    </row>
    <row r="148" spans="1:6" ht="10.5" customHeight="1" x14ac:dyDescent="0.25">
      <c r="A148" s="27"/>
      <c r="B148" s="28"/>
      <c r="C148" s="28"/>
    </row>
    <row r="149" spans="1:6" ht="30.75" customHeight="1" x14ac:dyDescent="0.3">
      <c r="A149" s="20"/>
      <c r="B149" s="161" t="s">
        <v>165</v>
      </c>
      <c r="C149" s="161"/>
      <c r="D149" s="161"/>
      <c r="E149" s="161"/>
      <c r="F149" s="161"/>
    </row>
    <row r="150" spans="1:6" ht="42.75" customHeight="1" x14ac:dyDescent="0.3">
      <c r="A150" s="20"/>
      <c r="B150" s="161" t="s">
        <v>166</v>
      </c>
      <c r="C150" s="161"/>
      <c r="D150" s="161"/>
      <c r="E150" s="161"/>
      <c r="F150" s="161"/>
    </row>
    <row r="151" spans="1:6" s="30" customFormat="1" ht="17.25" customHeight="1" x14ac:dyDescent="0.3">
      <c r="A151" s="29"/>
      <c r="B151" s="3"/>
      <c r="C151" s="3"/>
    </row>
    <row r="152" spans="1:6" ht="79.5" customHeight="1" x14ac:dyDescent="0.25">
      <c r="A152" s="31" t="s">
        <v>167</v>
      </c>
      <c r="B152" s="166" t="s">
        <v>3</v>
      </c>
      <c r="C152" s="167"/>
      <c r="D152" s="31" t="s">
        <v>168</v>
      </c>
      <c r="E152" s="31" t="s">
        <v>169</v>
      </c>
      <c r="F152" s="31" t="s">
        <v>170</v>
      </c>
    </row>
    <row r="153" spans="1:6" ht="18.75" customHeight="1" x14ac:dyDescent="0.25">
      <c r="A153" s="32" t="s">
        <v>171</v>
      </c>
      <c r="B153" s="159"/>
      <c r="C153" s="160"/>
      <c r="D153" s="31"/>
      <c r="E153" s="31"/>
      <c r="F153" s="31"/>
    </row>
    <row r="154" spans="1:6" s="30" customFormat="1" ht="33" customHeight="1" x14ac:dyDescent="0.25">
      <c r="A154" s="6">
        <v>1</v>
      </c>
      <c r="B154" s="166" t="s">
        <v>18</v>
      </c>
      <c r="C154" s="167"/>
      <c r="D154" s="12">
        <v>8259</v>
      </c>
      <c r="E154" s="12">
        <v>7242.5</v>
      </c>
      <c r="F154" s="12">
        <v>2527</v>
      </c>
    </row>
    <row r="155" spans="1:6" s="30" customFormat="1" ht="26.25" customHeight="1" x14ac:dyDescent="0.25">
      <c r="A155" s="6">
        <v>2</v>
      </c>
      <c r="B155" s="166" t="s">
        <v>172</v>
      </c>
      <c r="C155" s="167"/>
      <c r="D155" s="12">
        <v>90659.5</v>
      </c>
      <c r="E155" s="12">
        <v>85807</v>
      </c>
      <c r="F155" s="12">
        <v>59240.6</v>
      </c>
    </row>
    <row r="156" spans="1:6" s="30" customFormat="1" ht="23.25" customHeight="1" x14ac:dyDescent="0.25">
      <c r="A156" s="6">
        <v>3</v>
      </c>
      <c r="B156" s="166" t="s">
        <v>23</v>
      </c>
      <c r="C156" s="167"/>
      <c r="D156" s="12">
        <v>47425.8</v>
      </c>
      <c r="E156" s="12">
        <v>32503</v>
      </c>
      <c r="F156" s="12">
        <v>76579</v>
      </c>
    </row>
    <row r="157" spans="1:6" s="30" customFormat="1" ht="23.25" customHeight="1" x14ac:dyDescent="0.25">
      <c r="A157" s="6">
        <v>4</v>
      </c>
      <c r="B157" s="166" t="s">
        <v>173</v>
      </c>
      <c r="C157" s="167"/>
      <c r="D157" s="12">
        <v>2567.8000000000002</v>
      </c>
      <c r="E157" s="12">
        <v>4622.2</v>
      </c>
      <c r="F157" s="12">
        <v>9131</v>
      </c>
    </row>
    <row r="158" spans="1:6" s="30" customFormat="1" ht="23.25" customHeight="1" x14ac:dyDescent="0.25">
      <c r="A158" s="6">
        <v>5</v>
      </c>
      <c r="B158" s="166" t="s">
        <v>174</v>
      </c>
      <c r="C158" s="167"/>
      <c r="D158" s="12">
        <v>1621.7</v>
      </c>
      <c r="E158" s="12">
        <v>2334</v>
      </c>
      <c r="F158" s="12">
        <v>7399.3</v>
      </c>
    </row>
    <row r="159" spans="1:6" ht="6" customHeight="1" x14ac:dyDescent="0.25">
      <c r="B159" s="28"/>
      <c r="C159" s="28"/>
    </row>
    <row r="160" spans="1:6" ht="36.75" customHeight="1" x14ac:dyDescent="0.25">
      <c r="B160" s="28"/>
      <c r="C160" s="28"/>
    </row>
    <row r="161" spans="2:3" ht="36.75" customHeight="1" x14ac:dyDescent="0.25">
      <c r="B161" s="28"/>
      <c r="C161" s="28"/>
    </row>
    <row r="162" spans="2:3" ht="36.75" customHeight="1" x14ac:dyDescent="0.25">
      <c r="B162" s="28"/>
      <c r="C162" s="28"/>
    </row>
    <row r="163" spans="2:3" ht="36.75" customHeight="1" x14ac:dyDescent="0.25">
      <c r="B163" s="28"/>
      <c r="C163" s="28"/>
    </row>
    <row r="164" spans="2:3" ht="36.75" customHeight="1" x14ac:dyDescent="0.25">
      <c r="B164" s="28"/>
      <c r="C164" s="28"/>
    </row>
    <row r="165" spans="2:3" ht="36.75" customHeight="1" x14ac:dyDescent="0.25">
      <c r="B165" s="28"/>
      <c r="C165" s="28"/>
    </row>
    <row r="166" spans="2:3" ht="36.75" customHeight="1" x14ac:dyDescent="0.25">
      <c r="B166" s="28"/>
      <c r="C166" s="28"/>
    </row>
    <row r="167" spans="2:3" ht="36.75" customHeight="1" x14ac:dyDescent="0.25">
      <c r="B167" s="28"/>
      <c r="C167" s="28"/>
    </row>
    <row r="168" spans="2:3" ht="36.75" customHeight="1" x14ac:dyDescent="0.25">
      <c r="B168" s="28"/>
      <c r="C168" s="28"/>
    </row>
    <row r="169" spans="2:3" ht="36.75" customHeight="1" x14ac:dyDescent="0.25">
      <c r="B169" s="28"/>
      <c r="C169" s="28"/>
    </row>
    <row r="170" spans="2:3" ht="36.75" customHeight="1" x14ac:dyDescent="0.25">
      <c r="B170" s="28"/>
      <c r="C170" s="28"/>
    </row>
    <row r="171" spans="2:3" ht="36.75" customHeight="1" x14ac:dyDescent="0.25">
      <c r="B171" s="28"/>
      <c r="C171" s="28"/>
    </row>
    <row r="172" spans="2:3" ht="36.75" customHeight="1" x14ac:dyDescent="0.25">
      <c r="B172" s="28"/>
      <c r="C172" s="28"/>
    </row>
    <row r="173" spans="2:3" ht="36.75" customHeight="1" x14ac:dyDescent="0.25">
      <c r="B173" s="28"/>
      <c r="C173" s="28"/>
    </row>
    <row r="174" spans="2:3" ht="36.75" customHeight="1" x14ac:dyDescent="0.25">
      <c r="B174" s="28"/>
      <c r="C174" s="28"/>
    </row>
    <row r="175" spans="2:3" ht="36.75" customHeight="1" x14ac:dyDescent="0.25">
      <c r="B175" s="28"/>
      <c r="C175" s="28"/>
    </row>
    <row r="176" spans="2:3" ht="36.75" customHeight="1" x14ac:dyDescent="0.25">
      <c r="B176" s="28"/>
      <c r="C176" s="28"/>
    </row>
    <row r="177" spans="2:3" ht="36.75" customHeight="1" x14ac:dyDescent="0.25">
      <c r="B177" s="28"/>
      <c r="C177" s="28"/>
    </row>
    <row r="178" spans="2:3" ht="36.75" customHeight="1" x14ac:dyDescent="0.25">
      <c r="B178" s="28"/>
      <c r="C178" s="28"/>
    </row>
    <row r="179" spans="2:3" ht="36.75" customHeight="1" x14ac:dyDescent="0.25">
      <c r="B179" s="28"/>
      <c r="C179" s="28"/>
    </row>
    <row r="180" spans="2:3" ht="36.75" customHeight="1" x14ac:dyDescent="0.25">
      <c r="B180" s="28"/>
      <c r="C180" s="28"/>
    </row>
    <row r="181" spans="2:3" ht="36.75" customHeight="1" x14ac:dyDescent="0.25">
      <c r="B181" s="28"/>
      <c r="C181" s="28"/>
    </row>
    <row r="182" spans="2:3" ht="36.75" customHeight="1" x14ac:dyDescent="0.25">
      <c r="B182" s="28"/>
      <c r="C182" s="28"/>
    </row>
    <row r="183" spans="2:3" ht="36.75" customHeight="1" x14ac:dyDescent="0.25">
      <c r="B183" s="28"/>
      <c r="C183" s="28"/>
    </row>
    <row r="184" spans="2:3" ht="36.75" customHeight="1" x14ac:dyDescent="0.25">
      <c r="B184" s="28"/>
      <c r="C184" s="28"/>
    </row>
    <row r="185" spans="2:3" ht="36.75" customHeight="1" x14ac:dyDescent="0.25">
      <c r="B185" s="28"/>
      <c r="C185" s="28"/>
    </row>
    <row r="186" spans="2:3" ht="36.75" customHeight="1" x14ac:dyDescent="0.25">
      <c r="B186" s="28"/>
      <c r="C186" s="28"/>
    </row>
    <row r="187" spans="2:3" ht="36.75" customHeight="1" x14ac:dyDescent="0.25">
      <c r="B187" s="28"/>
      <c r="C187" s="28"/>
    </row>
    <row r="188" spans="2:3" ht="36.75" customHeight="1" x14ac:dyDescent="0.25">
      <c r="B188" s="28"/>
      <c r="C188" s="28"/>
    </row>
    <row r="189" spans="2:3" ht="36.75" customHeight="1" x14ac:dyDescent="0.25">
      <c r="B189" s="28"/>
      <c r="C189" s="28"/>
    </row>
    <row r="190" spans="2:3" ht="36.75" customHeight="1" x14ac:dyDescent="0.25">
      <c r="B190" s="28"/>
      <c r="C190" s="28"/>
    </row>
    <row r="191" spans="2:3" ht="36.75" customHeight="1" x14ac:dyDescent="0.25">
      <c r="B191" s="28"/>
      <c r="C191" s="28"/>
    </row>
    <row r="192" spans="2:3" ht="36.75" customHeight="1" x14ac:dyDescent="0.25">
      <c r="B192" s="28"/>
      <c r="C192" s="28"/>
    </row>
    <row r="193" spans="2:3" ht="36.75" customHeight="1" x14ac:dyDescent="0.25">
      <c r="B193" s="28"/>
      <c r="C193" s="28"/>
    </row>
    <row r="194" spans="2:3" ht="36.75" customHeight="1" x14ac:dyDescent="0.25">
      <c r="B194" s="28"/>
      <c r="C194" s="28"/>
    </row>
    <row r="195" spans="2:3" ht="36.75" customHeight="1" x14ac:dyDescent="0.25">
      <c r="B195" s="28"/>
      <c r="C195" s="28"/>
    </row>
    <row r="196" spans="2:3" ht="36.75" customHeight="1" x14ac:dyDescent="0.25">
      <c r="B196" s="28"/>
      <c r="C196" s="28"/>
    </row>
    <row r="197" spans="2:3" ht="36.75" customHeight="1" x14ac:dyDescent="0.25">
      <c r="B197" s="28"/>
      <c r="C197" s="28"/>
    </row>
    <row r="198" spans="2:3" ht="36.75" customHeight="1" x14ac:dyDescent="0.25">
      <c r="B198" s="28"/>
      <c r="C198" s="28"/>
    </row>
    <row r="199" spans="2:3" ht="36.75" customHeight="1" x14ac:dyDescent="0.25">
      <c r="B199" s="28"/>
      <c r="C199" s="28"/>
    </row>
    <row r="200" spans="2:3" ht="36.75" customHeight="1" x14ac:dyDescent="0.25">
      <c r="B200" s="28"/>
      <c r="C200" s="28"/>
    </row>
    <row r="201" spans="2:3" ht="36.75" customHeight="1" x14ac:dyDescent="0.25">
      <c r="B201" s="28"/>
      <c r="C201" s="28"/>
    </row>
    <row r="202" spans="2:3" ht="36.75" customHeight="1" x14ac:dyDescent="0.25">
      <c r="B202" s="28"/>
      <c r="C202" s="28"/>
    </row>
    <row r="203" spans="2:3" ht="36.75" customHeight="1" x14ac:dyDescent="0.25">
      <c r="B203" s="28"/>
      <c r="C203" s="28"/>
    </row>
    <row r="204" spans="2:3" ht="36.75" customHeight="1" x14ac:dyDescent="0.25">
      <c r="B204" s="28"/>
      <c r="C204" s="28"/>
    </row>
    <row r="205" spans="2:3" ht="36.75" customHeight="1" x14ac:dyDescent="0.25">
      <c r="C205" s="28"/>
    </row>
    <row r="206" spans="2:3" ht="36.75" customHeight="1" x14ac:dyDescent="0.25">
      <c r="C206" s="28"/>
    </row>
    <row r="207" spans="2:3" ht="36.75" customHeight="1" x14ac:dyDescent="0.25">
      <c r="C207" s="28"/>
    </row>
    <row r="208" spans="2:3" ht="36.75" customHeight="1" x14ac:dyDescent="0.25">
      <c r="C208" s="28"/>
    </row>
    <row r="209" spans="3:3" ht="36.75" customHeight="1" x14ac:dyDescent="0.25">
      <c r="C209" s="28"/>
    </row>
    <row r="210" spans="3:3" ht="36.75" customHeight="1" x14ac:dyDescent="0.25">
      <c r="C210" s="28"/>
    </row>
    <row r="211" spans="3:3" ht="36.75" customHeight="1" x14ac:dyDescent="0.25">
      <c r="C211" s="28"/>
    </row>
    <row r="212" spans="3:3" ht="36.75" customHeight="1" x14ac:dyDescent="0.25">
      <c r="C212" s="28"/>
    </row>
    <row r="213" spans="3:3" ht="36.75" customHeight="1" x14ac:dyDescent="0.25">
      <c r="C213" s="28"/>
    </row>
    <row r="214" spans="3:3" ht="36.75" customHeight="1" x14ac:dyDescent="0.25">
      <c r="C214" s="28"/>
    </row>
    <row r="215" spans="3:3" ht="36.75" customHeight="1" x14ac:dyDescent="0.25">
      <c r="C215" s="28"/>
    </row>
    <row r="216" spans="3:3" ht="36.75" customHeight="1" x14ac:dyDescent="0.25">
      <c r="C216" s="28"/>
    </row>
    <row r="217" spans="3:3" ht="36.75" customHeight="1" x14ac:dyDescent="0.25">
      <c r="C217" s="28"/>
    </row>
    <row r="218" spans="3:3" ht="36.75" customHeight="1" x14ac:dyDescent="0.25">
      <c r="C218" s="28"/>
    </row>
    <row r="219" spans="3:3" ht="36.75" customHeight="1" x14ac:dyDescent="0.25">
      <c r="C219" s="28"/>
    </row>
    <row r="220" spans="3:3" ht="36.75" customHeight="1" x14ac:dyDescent="0.25">
      <c r="C220" s="28"/>
    </row>
    <row r="221" spans="3:3" ht="36.75" customHeight="1" x14ac:dyDescent="0.25">
      <c r="C221" s="28"/>
    </row>
    <row r="222" spans="3:3" ht="36.75" customHeight="1" x14ac:dyDescent="0.25">
      <c r="C222" s="28"/>
    </row>
    <row r="223" spans="3:3" ht="36.75" customHeight="1" x14ac:dyDescent="0.25">
      <c r="C223" s="28"/>
    </row>
    <row r="224" spans="3:3" ht="36.75" customHeight="1" x14ac:dyDescent="0.25">
      <c r="C224" s="28"/>
    </row>
    <row r="225" spans="3:3" ht="36.75" customHeight="1" x14ac:dyDescent="0.25">
      <c r="C225" s="28"/>
    </row>
    <row r="226" spans="3:3" ht="36.75" customHeight="1" x14ac:dyDescent="0.25">
      <c r="C226" s="28"/>
    </row>
    <row r="227" spans="3:3" ht="36.75" customHeight="1" x14ac:dyDescent="0.25">
      <c r="C227" s="28"/>
    </row>
    <row r="228" spans="3:3" ht="36.75" customHeight="1" x14ac:dyDescent="0.25">
      <c r="C228" s="28"/>
    </row>
    <row r="229" spans="3:3" ht="36.75" customHeight="1" x14ac:dyDescent="0.25">
      <c r="C229" s="28"/>
    </row>
    <row r="230" spans="3:3" ht="36.75" customHeight="1" x14ac:dyDescent="0.25">
      <c r="C230" s="28"/>
    </row>
    <row r="231" spans="3:3" ht="36.75" customHeight="1" x14ac:dyDescent="0.25">
      <c r="C231" s="28"/>
    </row>
    <row r="232" spans="3:3" ht="36.75" customHeight="1" x14ac:dyDescent="0.25">
      <c r="C232" s="28"/>
    </row>
    <row r="233" spans="3:3" ht="36.75" customHeight="1" x14ac:dyDescent="0.25">
      <c r="C233" s="28"/>
    </row>
    <row r="234" spans="3:3" ht="36.75" customHeight="1" x14ac:dyDescent="0.25">
      <c r="C234" s="28"/>
    </row>
    <row r="235" spans="3:3" ht="36.75" customHeight="1" x14ac:dyDescent="0.25">
      <c r="C235" s="28"/>
    </row>
    <row r="236" spans="3:3" ht="36.75" customHeight="1" x14ac:dyDescent="0.25">
      <c r="C236" s="28"/>
    </row>
    <row r="237" spans="3:3" ht="36.75" customHeight="1" x14ac:dyDescent="0.25">
      <c r="C237" s="28"/>
    </row>
    <row r="238" spans="3:3" ht="36.75" customHeight="1" x14ac:dyDescent="0.25">
      <c r="C238" s="28"/>
    </row>
    <row r="239" spans="3:3" ht="36.75" customHeight="1" x14ac:dyDescent="0.25">
      <c r="C239" s="28"/>
    </row>
    <row r="240" spans="3:3" ht="36.75" customHeight="1" x14ac:dyDescent="0.25">
      <c r="C240" s="28"/>
    </row>
    <row r="241" spans="3:3" ht="36.75" customHeight="1" x14ac:dyDescent="0.25">
      <c r="C241" s="28"/>
    </row>
    <row r="242" spans="3:3" ht="36.75" customHeight="1" x14ac:dyDescent="0.25">
      <c r="C242" s="28"/>
    </row>
    <row r="243" spans="3:3" ht="36.75" customHeight="1" x14ac:dyDescent="0.25">
      <c r="C243" s="28"/>
    </row>
    <row r="244" spans="3:3" ht="36.75" customHeight="1" x14ac:dyDescent="0.25">
      <c r="C244" s="28"/>
    </row>
    <row r="245" spans="3:3" ht="36.75" customHeight="1" x14ac:dyDescent="0.25">
      <c r="C245" s="28"/>
    </row>
    <row r="246" spans="3:3" ht="36.75" customHeight="1" x14ac:dyDescent="0.25">
      <c r="C246" s="28"/>
    </row>
    <row r="247" spans="3:3" ht="36.75" customHeight="1" x14ac:dyDescent="0.25">
      <c r="C247" s="28"/>
    </row>
    <row r="248" spans="3:3" ht="36.75" customHeight="1" x14ac:dyDescent="0.25">
      <c r="C248" s="28"/>
    </row>
    <row r="249" spans="3:3" ht="36.75" customHeight="1" x14ac:dyDescent="0.25">
      <c r="C249" s="28"/>
    </row>
    <row r="250" spans="3:3" ht="36.75" customHeight="1" x14ac:dyDescent="0.25">
      <c r="C250" s="28"/>
    </row>
    <row r="251" spans="3:3" ht="36.75" customHeight="1" x14ac:dyDescent="0.25">
      <c r="C251" s="28"/>
    </row>
    <row r="252" spans="3:3" ht="36.75" customHeight="1" x14ac:dyDescent="0.25">
      <c r="C252" s="28"/>
    </row>
    <row r="253" spans="3:3" ht="36.75" customHeight="1" x14ac:dyDescent="0.25">
      <c r="C253" s="28"/>
    </row>
    <row r="254" spans="3:3" ht="36.75" customHeight="1" x14ac:dyDescent="0.25">
      <c r="C254" s="28"/>
    </row>
    <row r="255" spans="3:3" ht="36.75" customHeight="1" x14ac:dyDescent="0.25">
      <c r="C255" s="28"/>
    </row>
    <row r="256" spans="3:3" ht="36.75" customHeight="1" x14ac:dyDescent="0.25">
      <c r="C256" s="28"/>
    </row>
    <row r="257" spans="3:3" ht="36.75" customHeight="1" x14ac:dyDescent="0.25">
      <c r="C257" s="28"/>
    </row>
    <row r="258" spans="3:3" ht="36.75" customHeight="1" x14ac:dyDescent="0.25">
      <c r="C258" s="28"/>
    </row>
    <row r="259" spans="3:3" ht="36.75" customHeight="1" x14ac:dyDescent="0.25">
      <c r="C259" s="28"/>
    </row>
    <row r="260" spans="3:3" ht="36.75" customHeight="1" x14ac:dyDescent="0.25">
      <c r="C260" s="28"/>
    </row>
    <row r="261" spans="3:3" ht="36.75" customHeight="1" x14ac:dyDescent="0.25">
      <c r="C261" s="28"/>
    </row>
    <row r="262" spans="3:3" ht="36.75" customHeight="1" x14ac:dyDescent="0.25">
      <c r="C262" s="28"/>
    </row>
    <row r="263" spans="3:3" ht="36.75" customHeight="1" x14ac:dyDescent="0.25">
      <c r="C263" s="28"/>
    </row>
    <row r="264" spans="3:3" ht="36.75" customHeight="1" x14ac:dyDescent="0.25">
      <c r="C264" s="28"/>
    </row>
    <row r="265" spans="3:3" ht="36.75" customHeight="1" x14ac:dyDescent="0.25">
      <c r="C265" s="28"/>
    </row>
    <row r="266" spans="3:3" ht="36.75" customHeight="1" x14ac:dyDescent="0.25">
      <c r="C266" s="28"/>
    </row>
    <row r="267" spans="3:3" ht="36.75" customHeight="1" x14ac:dyDescent="0.25">
      <c r="C267" s="28"/>
    </row>
    <row r="268" spans="3:3" ht="36.75" customHeight="1" x14ac:dyDescent="0.25">
      <c r="C268" s="28"/>
    </row>
    <row r="269" spans="3:3" ht="36.75" customHeight="1" x14ac:dyDescent="0.25">
      <c r="C269" s="28"/>
    </row>
    <row r="270" spans="3:3" ht="36.75" customHeight="1" x14ac:dyDescent="0.25">
      <c r="C270" s="28"/>
    </row>
    <row r="271" spans="3:3" ht="36.75" customHeight="1" x14ac:dyDescent="0.25">
      <c r="C271" s="28"/>
    </row>
    <row r="272" spans="3:3" ht="36.75" customHeight="1" x14ac:dyDescent="0.25">
      <c r="C272" s="28"/>
    </row>
    <row r="273" spans="3:3" ht="36.75" customHeight="1" x14ac:dyDescent="0.25">
      <c r="C273" s="28"/>
    </row>
    <row r="274" spans="3:3" ht="36.75" customHeight="1" x14ac:dyDescent="0.25">
      <c r="C274" s="28"/>
    </row>
    <row r="275" spans="3:3" ht="36.75" customHeight="1" x14ac:dyDescent="0.25">
      <c r="C275" s="28"/>
    </row>
    <row r="276" spans="3:3" ht="36.75" customHeight="1" x14ac:dyDescent="0.25">
      <c r="C276" s="28"/>
    </row>
    <row r="277" spans="3:3" ht="36.75" customHeight="1" x14ac:dyDescent="0.25">
      <c r="C277" s="28"/>
    </row>
    <row r="278" spans="3:3" ht="36.75" customHeight="1" x14ac:dyDescent="0.25">
      <c r="C278" s="28"/>
    </row>
    <row r="279" spans="3:3" ht="36.75" customHeight="1" x14ac:dyDescent="0.25">
      <c r="C279" s="28"/>
    </row>
    <row r="280" spans="3:3" ht="36.75" customHeight="1" x14ac:dyDescent="0.25">
      <c r="C280" s="28"/>
    </row>
    <row r="281" spans="3:3" ht="36.75" customHeight="1" x14ac:dyDescent="0.25">
      <c r="C281" s="28"/>
    </row>
    <row r="282" spans="3:3" ht="36.75" customHeight="1" x14ac:dyDescent="0.25">
      <c r="C282" s="28"/>
    </row>
    <row r="283" spans="3:3" ht="36.75" customHeight="1" x14ac:dyDescent="0.25">
      <c r="C283" s="28"/>
    </row>
    <row r="284" spans="3:3" ht="36.75" customHeight="1" x14ac:dyDescent="0.25">
      <c r="C284" s="28"/>
    </row>
    <row r="285" spans="3:3" ht="36.75" customHeight="1" x14ac:dyDescent="0.25">
      <c r="C285" s="28"/>
    </row>
    <row r="286" spans="3:3" ht="36.75" customHeight="1" x14ac:dyDescent="0.25">
      <c r="C286" s="28"/>
    </row>
    <row r="287" spans="3:3" ht="36.75" customHeight="1" x14ac:dyDescent="0.25">
      <c r="C287" s="28"/>
    </row>
    <row r="288" spans="3:3" ht="36.75" customHeight="1" x14ac:dyDescent="0.25">
      <c r="C288" s="28"/>
    </row>
    <row r="289" spans="3:3" ht="36.75" customHeight="1" x14ac:dyDescent="0.25">
      <c r="C289" s="28"/>
    </row>
    <row r="290" spans="3:3" ht="36.75" customHeight="1" x14ac:dyDescent="0.25">
      <c r="C290" s="28"/>
    </row>
    <row r="291" spans="3:3" ht="36.75" customHeight="1" x14ac:dyDescent="0.25">
      <c r="C291" s="28"/>
    </row>
    <row r="292" spans="3:3" ht="36.75" customHeight="1" x14ac:dyDescent="0.25">
      <c r="C292" s="28"/>
    </row>
    <row r="293" spans="3:3" ht="36.75" customHeight="1" x14ac:dyDescent="0.25">
      <c r="C293" s="28"/>
    </row>
    <row r="294" spans="3:3" ht="36.75" customHeight="1" x14ac:dyDescent="0.25">
      <c r="C294" s="28"/>
    </row>
    <row r="295" spans="3:3" ht="36.75" customHeight="1" x14ac:dyDescent="0.25">
      <c r="C295" s="28"/>
    </row>
    <row r="296" spans="3:3" ht="36.75" customHeight="1" x14ac:dyDescent="0.25">
      <c r="C296" s="28"/>
    </row>
    <row r="297" spans="3:3" ht="36.75" customHeight="1" x14ac:dyDescent="0.25">
      <c r="C297" s="28"/>
    </row>
    <row r="298" spans="3:3" ht="36.75" customHeight="1" x14ac:dyDescent="0.25">
      <c r="C298" s="28"/>
    </row>
    <row r="299" spans="3:3" ht="36.75" customHeight="1" x14ac:dyDescent="0.25">
      <c r="C299" s="28"/>
    </row>
    <row r="300" spans="3:3" ht="36.75" customHeight="1" x14ac:dyDescent="0.25">
      <c r="C300" s="28"/>
    </row>
    <row r="301" spans="3:3" ht="36.75" customHeight="1" x14ac:dyDescent="0.25">
      <c r="C301" s="28"/>
    </row>
    <row r="302" spans="3:3" ht="36.75" customHeight="1" x14ac:dyDescent="0.25">
      <c r="C302" s="28"/>
    </row>
    <row r="303" spans="3:3" ht="36.75" customHeight="1" x14ac:dyDescent="0.25">
      <c r="C303" s="28"/>
    </row>
    <row r="304" spans="3:3" ht="36.75" customHeight="1" x14ac:dyDescent="0.25">
      <c r="C304" s="28"/>
    </row>
    <row r="305" spans="3:3" ht="36.75" customHeight="1" x14ac:dyDescent="0.25">
      <c r="C305" s="28"/>
    </row>
    <row r="306" spans="3:3" ht="36.75" customHeight="1" x14ac:dyDescent="0.25">
      <c r="C306" s="28"/>
    </row>
    <row r="307" spans="3:3" ht="36.75" customHeight="1" x14ac:dyDescent="0.25">
      <c r="C307" s="28"/>
    </row>
    <row r="308" spans="3:3" ht="36.75" customHeight="1" x14ac:dyDescent="0.25">
      <c r="C308" s="28"/>
    </row>
    <row r="309" spans="3:3" ht="36.75" customHeight="1" x14ac:dyDescent="0.25">
      <c r="C309" s="28"/>
    </row>
    <row r="310" spans="3:3" ht="36.75" customHeight="1" x14ac:dyDescent="0.25">
      <c r="C310" s="28"/>
    </row>
    <row r="311" spans="3:3" ht="36.75" customHeight="1" x14ac:dyDescent="0.25">
      <c r="C311" s="28"/>
    </row>
    <row r="312" spans="3:3" ht="36.75" customHeight="1" x14ac:dyDescent="0.25">
      <c r="C312" s="28"/>
    </row>
    <row r="313" spans="3:3" ht="36.75" customHeight="1" x14ac:dyDescent="0.25">
      <c r="C313" s="28"/>
    </row>
    <row r="314" spans="3:3" ht="36.75" customHeight="1" x14ac:dyDescent="0.25">
      <c r="C314" s="28"/>
    </row>
    <row r="315" spans="3:3" ht="36.75" customHeight="1" x14ac:dyDescent="0.25">
      <c r="C315" s="28"/>
    </row>
    <row r="316" spans="3:3" ht="36.75" customHeight="1" x14ac:dyDescent="0.25">
      <c r="C316" s="28"/>
    </row>
    <row r="317" spans="3:3" ht="36.75" customHeight="1" x14ac:dyDescent="0.25">
      <c r="C317" s="28"/>
    </row>
    <row r="318" spans="3:3" ht="36.75" customHeight="1" x14ac:dyDescent="0.25">
      <c r="C318" s="28"/>
    </row>
    <row r="319" spans="3:3" ht="36.75" customHeight="1" x14ac:dyDescent="0.25">
      <c r="C319" s="28"/>
    </row>
    <row r="320" spans="3:3" ht="36.75" customHeight="1" x14ac:dyDescent="0.25">
      <c r="C320" s="28"/>
    </row>
    <row r="321" spans="3:3" ht="36.75" customHeight="1" x14ac:dyDescent="0.25">
      <c r="C321" s="28"/>
    </row>
    <row r="322" spans="3:3" ht="36.75" customHeight="1" x14ac:dyDescent="0.25">
      <c r="C322" s="28"/>
    </row>
    <row r="323" spans="3:3" ht="36.75" customHeight="1" x14ac:dyDescent="0.25">
      <c r="C323" s="28"/>
    </row>
    <row r="324" spans="3:3" ht="36.75" customHeight="1" x14ac:dyDescent="0.25">
      <c r="C324" s="28"/>
    </row>
    <row r="325" spans="3:3" ht="36.75" customHeight="1" x14ac:dyDescent="0.25">
      <c r="C325" s="28"/>
    </row>
    <row r="326" spans="3:3" ht="36.75" customHeight="1" x14ac:dyDescent="0.25">
      <c r="C326" s="28"/>
    </row>
    <row r="327" spans="3:3" ht="36.75" customHeight="1" x14ac:dyDescent="0.25">
      <c r="C327" s="28"/>
    </row>
    <row r="328" spans="3:3" ht="36.75" customHeight="1" x14ac:dyDescent="0.25">
      <c r="C328" s="28"/>
    </row>
    <row r="329" spans="3:3" ht="36.75" customHeight="1" x14ac:dyDescent="0.25">
      <c r="C329" s="28"/>
    </row>
    <row r="330" spans="3:3" ht="36.75" customHeight="1" x14ac:dyDescent="0.25">
      <c r="C330" s="28"/>
    </row>
    <row r="331" spans="3:3" ht="36.75" customHeight="1" x14ac:dyDescent="0.25">
      <c r="C331" s="28"/>
    </row>
    <row r="332" spans="3:3" ht="36.75" customHeight="1" x14ac:dyDescent="0.25">
      <c r="C332" s="28"/>
    </row>
    <row r="333" spans="3:3" ht="36.75" customHeight="1" x14ac:dyDescent="0.25">
      <c r="C333" s="28"/>
    </row>
    <row r="334" spans="3:3" ht="36.75" customHeight="1" x14ac:dyDescent="0.25">
      <c r="C334" s="28"/>
    </row>
    <row r="335" spans="3:3" ht="36.75" customHeight="1" x14ac:dyDescent="0.25">
      <c r="C335" s="28"/>
    </row>
    <row r="336" spans="3:3" ht="36.75" customHeight="1" x14ac:dyDescent="0.25">
      <c r="C336" s="28"/>
    </row>
    <row r="337" spans="3:3" ht="36.75" customHeight="1" x14ac:dyDescent="0.25">
      <c r="C337" s="28"/>
    </row>
    <row r="338" spans="3:3" ht="36.75" customHeight="1" x14ac:dyDescent="0.25">
      <c r="C338" s="28"/>
    </row>
    <row r="339" spans="3:3" ht="36.75" customHeight="1" x14ac:dyDescent="0.25">
      <c r="C339" s="28"/>
    </row>
    <row r="340" spans="3:3" ht="36.75" customHeight="1" x14ac:dyDescent="0.25">
      <c r="C340" s="28"/>
    </row>
    <row r="341" spans="3:3" ht="36.75" customHeight="1" x14ac:dyDescent="0.25">
      <c r="C341" s="28"/>
    </row>
    <row r="342" spans="3:3" ht="36.75" customHeight="1" x14ac:dyDescent="0.25">
      <c r="C342" s="28"/>
    </row>
    <row r="343" spans="3:3" ht="36.75" customHeight="1" x14ac:dyDescent="0.25">
      <c r="C343" s="28"/>
    </row>
    <row r="344" spans="3:3" ht="36.75" customHeight="1" x14ac:dyDescent="0.25">
      <c r="C344" s="28"/>
    </row>
    <row r="345" spans="3:3" ht="36.75" customHeight="1" x14ac:dyDescent="0.25">
      <c r="C345" s="28"/>
    </row>
    <row r="346" spans="3:3" ht="36.75" customHeight="1" x14ac:dyDescent="0.25">
      <c r="C346" s="28"/>
    </row>
    <row r="347" spans="3:3" ht="36.75" customHeight="1" x14ac:dyDescent="0.25">
      <c r="C347" s="28"/>
    </row>
    <row r="348" spans="3:3" ht="36.75" customHeight="1" x14ac:dyDescent="0.25">
      <c r="C348" s="28"/>
    </row>
    <row r="349" spans="3:3" ht="36.75" customHeight="1" x14ac:dyDescent="0.25">
      <c r="C349" s="28"/>
    </row>
    <row r="350" spans="3:3" ht="36.75" customHeight="1" x14ac:dyDescent="0.25">
      <c r="C350" s="28"/>
    </row>
    <row r="351" spans="3:3" ht="36.75" customHeight="1" x14ac:dyDescent="0.25">
      <c r="C351" s="28"/>
    </row>
    <row r="352" spans="3:3" ht="36.75" customHeight="1" x14ac:dyDescent="0.25">
      <c r="C352" s="28"/>
    </row>
    <row r="353" spans="3:3" ht="36.75" customHeight="1" x14ac:dyDescent="0.25">
      <c r="C353" s="28"/>
    </row>
    <row r="354" spans="3:3" ht="36.75" customHeight="1" x14ac:dyDescent="0.25">
      <c r="C354" s="28"/>
    </row>
    <row r="355" spans="3:3" ht="36.75" customHeight="1" x14ac:dyDescent="0.25">
      <c r="C355" s="28"/>
    </row>
    <row r="356" spans="3:3" ht="36.75" customHeight="1" x14ac:dyDescent="0.25">
      <c r="C356" s="28"/>
    </row>
    <row r="357" spans="3:3" ht="36.75" customHeight="1" x14ac:dyDescent="0.25">
      <c r="C357" s="28"/>
    </row>
    <row r="358" spans="3:3" ht="36.75" customHeight="1" x14ac:dyDescent="0.25">
      <c r="C358" s="28"/>
    </row>
    <row r="359" spans="3:3" ht="36.75" customHeight="1" x14ac:dyDescent="0.25">
      <c r="C359" s="28"/>
    </row>
    <row r="360" spans="3:3" ht="36.75" customHeight="1" x14ac:dyDescent="0.25">
      <c r="C360" s="28"/>
    </row>
    <row r="361" spans="3:3" ht="36.75" customHeight="1" x14ac:dyDescent="0.25">
      <c r="C361" s="28"/>
    </row>
    <row r="362" spans="3:3" ht="36.75" customHeight="1" x14ac:dyDescent="0.25">
      <c r="C362" s="28"/>
    </row>
    <row r="363" spans="3:3" ht="36.75" customHeight="1" x14ac:dyDescent="0.25">
      <c r="C363" s="28"/>
    </row>
    <row r="364" spans="3:3" ht="36.75" customHeight="1" x14ac:dyDescent="0.25">
      <c r="C364" s="28"/>
    </row>
    <row r="365" spans="3:3" ht="36.75" customHeight="1" x14ac:dyDescent="0.25">
      <c r="C365" s="28"/>
    </row>
    <row r="366" spans="3:3" ht="36.75" customHeight="1" x14ac:dyDescent="0.25">
      <c r="C366" s="28"/>
    </row>
    <row r="367" spans="3:3" ht="36.75" customHeight="1" x14ac:dyDescent="0.25">
      <c r="C367" s="28"/>
    </row>
    <row r="368" spans="3:3" ht="36.75" customHeight="1" x14ac:dyDescent="0.25">
      <c r="C368" s="28"/>
    </row>
    <row r="369" spans="3:3" ht="36.75" customHeight="1" x14ac:dyDescent="0.25">
      <c r="C369" s="28"/>
    </row>
    <row r="370" spans="3:3" ht="36.75" customHeight="1" x14ac:dyDescent="0.25">
      <c r="C370" s="28"/>
    </row>
    <row r="371" spans="3:3" ht="36.75" customHeight="1" x14ac:dyDescent="0.25">
      <c r="C371" s="28"/>
    </row>
    <row r="372" spans="3:3" ht="36.75" customHeight="1" x14ac:dyDescent="0.25">
      <c r="C372" s="28"/>
    </row>
    <row r="373" spans="3:3" ht="36.75" customHeight="1" x14ac:dyDescent="0.25">
      <c r="C373" s="28"/>
    </row>
    <row r="374" spans="3:3" ht="36.75" customHeight="1" x14ac:dyDescent="0.25">
      <c r="C374" s="28"/>
    </row>
    <row r="375" spans="3:3" ht="36.75" customHeight="1" x14ac:dyDescent="0.25">
      <c r="C375" s="28"/>
    </row>
    <row r="376" spans="3:3" ht="36.75" customHeight="1" x14ac:dyDescent="0.25">
      <c r="C376" s="28"/>
    </row>
    <row r="377" spans="3:3" ht="36.75" customHeight="1" x14ac:dyDescent="0.25">
      <c r="C377" s="28"/>
    </row>
    <row r="378" spans="3:3" ht="36.75" customHeight="1" x14ac:dyDescent="0.25">
      <c r="C378" s="28"/>
    </row>
    <row r="379" spans="3:3" ht="36.75" customHeight="1" x14ac:dyDescent="0.25">
      <c r="C379" s="28"/>
    </row>
    <row r="380" spans="3:3" ht="36.75" customHeight="1" x14ac:dyDescent="0.25">
      <c r="C380" s="28"/>
    </row>
    <row r="381" spans="3:3" ht="36.75" customHeight="1" x14ac:dyDescent="0.25">
      <c r="C381" s="28"/>
    </row>
    <row r="382" spans="3:3" ht="36.75" customHeight="1" x14ac:dyDescent="0.25">
      <c r="C382" s="28"/>
    </row>
    <row r="383" spans="3:3" ht="36.75" customHeight="1" x14ac:dyDescent="0.25">
      <c r="C383" s="28"/>
    </row>
    <row r="384" spans="3:3" ht="36.75" customHeight="1" x14ac:dyDescent="0.25">
      <c r="C384" s="28"/>
    </row>
    <row r="385" spans="3:3" ht="36.75" customHeight="1" x14ac:dyDescent="0.25">
      <c r="C385" s="28"/>
    </row>
    <row r="386" spans="3:3" ht="36.75" customHeight="1" x14ac:dyDescent="0.25">
      <c r="C386" s="28"/>
    </row>
    <row r="387" spans="3:3" ht="36.75" customHeight="1" x14ac:dyDescent="0.25">
      <c r="C387" s="28"/>
    </row>
    <row r="388" spans="3:3" ht="36.75" customHeight="1" x14ac:dyDescent="0.25">
      <c r="C388" s="28"/>
    </row>
    <row r="389" spans="3:3" ht="36.75" customHeight="1" x14ac:dyDescent="0.25">
      <c r="C389" s="28"/>
    </row>
    <row r="390" spans="3:3" ht="36.75" customHeight="1" x14ac:dyDescent="0.25">
      <c r="C390" s="28"/>
    </row>
    <row r="391" spans="3:3" ht="36.75" customHeight="1" x14ac:dyDescent="0.25">
      <c r="C391" s="28"/>
    </row>
    <row r="392" spans="3:3" ht="36.75" customHeight="1" x14ac:dyDescent="0.25">
      <c r="C392" s="28"/>
    </row>
    <row r="393" spans="3:3" ht="36.75" customHeight="1" x14ac:dyDescent="0.25">
      <c r="C393" s="28"/>
    </row>
    <row r="394" spans="3:3" ht="36.75" customHeight="1" x14ac:dyDescent="0.25">
      <c r="C394" s="28"/>
    </row>
    <row r="395" spans="3:3" ht="36.75" customHeight="1" x14ac:dyDescent="0.25">
      <c r="C395" s="28"/>
    </row>
    <row r="396" spans="3:3" ht="36.75" customHeight="1" x14ac:dyDescent="0.25">
      <c r="C396" s="28"/>
    </row>
    <row r="397" spans="3:3" ht="36.75" customHeight="1" x14ac:dyDescent="0.25">
      <c r="C397" s="28"/>
    </row>
    <row r="398" spans="3:3" ht="36.75" customHeight="1" x14ac:dyDescent="0.25">
      <c r="C398" s="28"/>
    </row>
    <row r="399" spans="3:3" ht="36.75" customHeight="1" x14ac:dyDescent="0.25">
      <c r="C399" s="28"/>
    </row>
    <row r="400" spans="3:3" ht="36.75" customHeight="1" x14ac:dyDescent="0.25">
      <c r="C400" s="28"/>
    </row>
    <row r="401" spans="3:3" ht="36.75" customHeight="1" x14ac:dyDescent="0.25">
      <c r="C401" s="28"/>
    </row>
    <row r="402" spans="3:3" ht="36.75" customHeight="1" x14ac:dyDescent="0.25">
      <c r="C402" s="28"/>
    </row>
    <row r="403" spans="3:3" ht="36.75" customHeight="1" x14ac:dyDescent="0.25">
      <c r="C403" s="28"/>
    </row>
    <row r="404" spans="3:3" ht="36.75" customHeight="1" x14ac:dyDescent="0.25">
      <c r="C404" s="28"/>
    </row>
    <row r="405" spans="3:3" ht="36.75" customHeight="1" x14ac:dyDescent="0.25">
      <c r="C405" s="28"/>
    </row>
    <row r="406" spans="3:3" ht="36.75" customHeight="1" x14ac:dyDescent="0.25">
      <c r="C406" s="28"/>
    </row>
    <row r="407" spans="3:3" ht="36.75" customHeight="1" x14ac:dyDescent="0.25">
      <c r="C407" s="28"/>
    </row>
    <row r="408" spans="3:3" ht="36.75" customHeight="1" x14ac:dyDescent="0.25">
      <c r="C408" s="28"/>
    </row>
    <row r="409" spans="3:3" ht="36.75" customHeight="1" x14ac:dyDescent="0.25">
      <c r="C409" s="28"/>
    </row>
    <row r="410" spans="3:3" ht="36.75" customHeight="1" x14ac:dyDescent="0.25">
      <c r="C410" s="28"/>
    </row>
    <row r="411" spans="3:3" ht="36.75" customHeight="1" x14ac:dyDescent="0.25">
      <c r="C411" s="28"/>
    </row>
    <row r="412" spans="3:3" ht="36.75" customHeight="1" x14ac:dyDescent="0.25">
      <c r="C412" s="28"/>
    </row>
    <row r="413" spans="3:3" ht="36.75" customHeight="1" x14ac:dyDescent="0.25">
      <c r="C413" s="28"/>
    </row>
    <row r="414" spans="3:3" ht="36.75" customHeight="1" x14ac:dyDescent="0.25">
      <c r="C414" s="28"/>
    </row>
    <row r="415" spans="3:3" ht="36.75" customHeight="1" x14ac:dyDescent="0.25">
      <c r="C415" s="28"/>
    </row>
    <row r="416" spans="3:3" ht="36.75" customHeight="1" x14ac:dyDescent="0.25">
      <c r="C416" s="28"/>
    </row>
    <row r="417" spans="3:3" ht="36.75" customHeight="1" x14ac:dyDescent="0.25">
      <c r="C417" s="28"/>
    </row>
    <row r="418" spans="3:3" ht="36.75" customHeight="1" x14ac:dyDescent="0.25">
      <c r="C418" s="28"/>
    </row>
    <row r="419" spans="3:3" ht="36.75" customHeight="1" x14ac:dyDescent="0.25">
      <c r="C419" s="28"/>
    </row>
    <row r="420" spans="3:3" ht="36.75" customHeight="1" x14ac:dyDescent="0.25">
      <c r="C420" s="28"/>
    </row>
    <row r="421" spans="3:3" ht="36.75" customHeight="1" x14ac:dyDescent="0.25">
      <c r="C421" s="28"/>
    </row>
    <row r="422" spans="3:3" ht="36.75" customHeight="1" x14ac:dyDescent="0.25">
      <c r="C422" s="28"/>
    </row>
    <row r="423" spans="3:3" ht="36.75" customHeight="1" x14ac:dyDescent="0.25">
      <c r="C423" s="28"/>
    </row>
    <row r="424" spans="3:3" ht="36.75" customHeight="1" x14ac:dyDescent="0.25">
      <c r="C424" s="28"/>
    </row>
    <row r="425" spans="3:3" ht="36.75" customHeight="1" x14ac:dyDescent="0.25">
      <c r="C425" s="28"/>
    </row>
    <row r="426" spans="3:3" ht="36.75" customHeight="1" x14ac:dyDescent="0.25">
      <c r="C426" s="28"/>
    </row>
    <row r="427" spans="3:3" ht="36.75" customHeight="1" x14ac:dyDescent="0.25">
      <c r="C427" s="28"/>
    </row>
    <row r="428" spans="3:3" ht="36.75" customHeight="1" x14ac:dyDescent="0.25">
      <c r="C428" s="28"/>
    </row>
    <row r="429" spans="3:3" ht="36.75" customHeight="1" x14ac:dyDescent="0.25">
      <c r="C429" s="28"/>
    </row>
    <row r="430" spans="3:3" ht="36.75" customHeight="1" x14ac:dyDescent="0.25">
      <c r="C430" s="28"/>
    </row>
    <row r="431" spans="3:3" ht="36.75" customHeight="1" x14ac:dyDescent="0.25">
      <c r="C431" s="28"/>
    </row>
    <row r="432" spans="3:3" ht="36.75" customHeight="1" x14ac:dyDescent="0.25">
      <c r="C432" s="28"/>
    </row>
    <row r="433" spans="3:3" ht="36.75" customHeight="1" x14ac:dyDescent="0.25">
      <c r="C433" s="28"/>
    </row>
    <row r="434" spans="3:3" ht="36.75" customHeight="1" x14ac:dyDescent="0.25">
      <c r="C434" s="28"/>
    </row>
    <row r="435" spans="3:3" ht="36.75" customHeight="1" x14ac:dyDescent="0.25">
      <c r="C435" s="28"/>
    </row>
    <row r="436" spans="3:3" ht="36.75" customHeight="1" x14ac:dyDescent="0.25">
      <c r="C436" s="28"/>
    </row>
    <row r="437" spans="3:3" ht="36.75" customHeight="1" x14ac:dyDescent="0.25">
      <c r="C437" s="28"/>
    </row>
    <row r="438" spans="3:3" ht="36.75" customHeight="1" x14ac:dyDescent="0.25">
      <c r="C438" s="28"/>
    </row>
    <row r="439" spans="3:3" ht="36.75" customHeight="1" x14ac:dyDescent="0.25">
      <c r="C439" s="28"/>
    </row>
    <row r="440" spans="3:3" ht="36.75" customHeight="1" x14ac:dyDescent="0.25">
      <c r="C440" s="28"/>
    </row>
    <row r="441" spans="3:3" ht="36.75" customHeight="1" x14ac:dyDescent="0.25">
      <c r="C441" s="28"/>
    </row>
    <row r="442" spans="3:3" ht="36.75" customHeight="1" x14ac:dyDescent="0.25">
      <c r="C442" s="28"/>
    </row>
    <row r="443" spans="3:3" ht="36.75" customHeight="1" x14ac:dyDescent="0.25">
      <c r="C443" s="28"/>
    </row>
    <row r="444" spans="3:3" ht="36.75" customHeight="1" x14ac:dyDescent="0.25">
      <c r="C444" s="28"/>
    </row>
    <row r="445" spans="3:3" ht="36.75" customHeight="1" x14ac:dyDescent="0.25">
      <c r="C445" s="28"/>
    </row>
    <row r="446" spans="3:3" ht="36.75" customHeight="1" x14ac:dyDescent="0.25">
      <c r="C446" s="28"/>
    </row>
    <row r="447" spans="3:3" ht="36.75" customHeight="1" x14ac:dyDescent="0.25">
      <c r="C447" s="28"/>
    </row>
    <row r="448" spans="3:3" ht="36.75" customHeight="1" x14ac:dyDescent="0.25">
      <c r="C448" s="28"/>
    </row>
    <row r="449" spans="3:3" ht="36.75" customHeight="1" x14ac:dyDescent="0.25">
      <c r="C449" s="28"/>
    </row>
    <row r="450" spans="3:3" ht="36.75" customHeight="1" x14ac:dyDescent="0.25">
      <c r="C450" s="28"/>
    </row>
    <row r="451" spans="3:3" ht="36.75" customHeight="1" x14ac:dyDescent="0.25">
      <c r="C451" s="28"/>
    </row>
    <row r="452" spans="3:3" ht="36.75" customHeight="1" x14ac:dyDescent="0.25">
      <c r="C452" s="28"/>
    </row>
    <row r="453" spans="3:3" ht="36.75" customHeight="1" x14ac:dyDescent="0.25">
      <c r="C453" s="28"/>
    </row>
    <row r="454" spans="3:3" ht="36.75" customHeight="1" x14ac:dyDescent="0.25">
      <c r="C454" s="28"/>
    </row>
    <row r="455" spans="3:3" ht="36.75" customHeight="1" x14ac:dyDescent="0.25">
      <c r="C455" s="28"/>
    </row>
    <row r="456" spans="3:3" ht="36.75" customHeight="1" x14ac:dyDescent="0.25">
      <c r="C456" s="28"/>
    </row>
    <row r="457" spans="3:3" ht="36.75" customHeight="1" x14ac:dyDescent="0.25">
      <c r="C457" s="28"/>
    </row>
    <row r="458" spans="3:3" ht="36.75" customHeight="1" x14ac:dyDescent="0.25">
      <c r="C458" s="28"/>
    </row>
    <row r="459" spans="3:3" ht="36.75" customHeight="1" x14ac:dyDescent="0.25">
      <c r="C459" s="28"/>
    </row>
    <row r="460" spans="3:3" ht="36.75" customHeight="1" x14ac:dyDescent="0.25">
      <c r="C460" s="28"/>
    </row>
    <row r="461" spans="3:3" ht="36.75" customHeight="1" x14ac:dyDescent="0.25">
      <c r="C461" s="28"/>
    </row>
    <row r="462" spans="3:3" ht="36.75" customHeight="1" x14ac:dyDescent="0.25">
      <c r="C462" s="28"/>
    </row>
    <row r="463" spans="3:3" ht="36.75" customHeight="1" x14ac:dyDescent="0.25">
      <c r="C463" s="28"/>
    </row>
    <row r="464" spans="3:3" ht="36.75" customHeight="1" x14ac:dyDescent="0.25">
      <c r="C464" s="28"/>
    </row>
    <row r="465" spans="3:3" ht="36.75" customHeight="1" x14ac:dyDescent="0.25">
      <c r="C465" s="28"/>
    </row>
    <row r="466" spans="3:3" ht="36.75" customHeight="1" x14ac:dyDescent="0.25">
      <c r="C466" s="28"/>
    </row>
    <row r="467" spans="3:3" ht="36.75" customHeight="1" x14ac:dyDescent="0.25">
      <c r="C467" s="28"/>
    </row>
    <row r="468" spans="3:3" ht="36.75" customHeight="1" x14ac:dyDescent="0.25">
      <c r="C468" s="28"/>
    </row>
    <row r="469" spans="3:3" ht="36.75" customHeight="1" x14ac:dyDescent="0.25">
      <c r="C469" s="28"/>
    </row>
    <row r="470" spans="3:3" ht="36.75" customHeight="1" x14ac:dyDescent="0.25">
      <c r="C470" s="28"/>
    </row>
    <row r="471" spans="3:3" ht="36.75" customHeight="1" x14ac:dyDescent="0.25">
      <c r="C471" s="28"/>
    </row>
    <row r="472" spans="3:3" ht="36.75" customHeight="1" x14ac:dyDescent="0.25">
      <c r="C472" s="28"/>
    </row>
    <row r="473" spans="3:3" ht="36.75" customHeight="1" x14ac:dyDescent="0.25">
      <c r="C473" s="28"/>
    </row>
    <row r="474" spans="3:3" ht="36.75" customHeight="1" x14ac:dyDescent="0.25">
      <c r="C474" s="28"/>
    </row>
    <row r="475" spans="3:3" ht="36.75" customHeight="1" x14ac:dyDescent="0.25">
      <c r="C475" s="28"/>
    </row>
    <row r="476" spans="3:3" ht="36.75" customHeight="1" x14ac:dyDescent="0.25">
      <c r="C476" s="28"/>
    </row>
    <row r="477" spans="3:3" ht="36.75" customHeight="1" x14ac:dyDescent="0.25">
      <c r="C477" s="28"/>
    </row>
    <row r="478" spans="3:3" ht="36.75" customHeight="1" x14ac:dyDescent="0.25">
      <c r="C478" s="28"/>
    </row>
    <row r="479" spans="3:3" ht="36.75" customHeight="1" x14ac:dyDescent="0.25">
      <c r="C479" s="28"/>
    </row>
    <row r="480" spans="3:3" ht="36.75" customHeight="1" x14ac:dyDescent="0.25">
      <c r="C480" s="28"/>
    </row>
    <row r="481" spans="3:3" ht="36.75" customHeight="1" x14ac:dyDescent="0.25">
      <c r="C481" s="28"/>
    </row>
    <row r="482" spans="3:3" ht="36.75" customHeight="1" x14ac:dyDescent="0.25">
      <c r="C482" s="28"/>
    </row>
    <row r="483" spans="3:3" ht="36.75" customHeight="1" x14ac:dyDescent="0.25">
      <c r="C483" s="28"/>
    </row>
    <row r="484" spans="3:3" ht="36.75" customHeight="1" x14ac:dyDescent="0.25">
      <c r="C484" s="28"/>
    </row>
    <row r="485" spans="3:3" ht="36.75" customHeight="1" x14ac:dyDescent="0.25">
      <c r="C485" s="28"/>
    </row>
    <row r="486" spans="3:3" ht="36.75" customHeight="1" x14ac:dyDescent="0.25">
      <c r="C486" s="28"/>
    </row>
    <row r="487" spans="3:3" ht="36.75" customHeight="1" x14ac:dyDescent="0.25">
      <c r="C487" s="28"/>
    </row>
    <row r="488" spans="3:3" ht="36.75" customHeight="1" x14ac:dyDescent="0.25">
      <c r="C488" s="28"/>
    </row>
    <row r="489" spans="3:3" ht="36.75" customHeight="1" x14ac:dyDescent="0.25">
      <c r="C489" s="28"/>
    </row>
    <row r="490" spans="3:3" ht="36.75" customHeight="1" x14ac:dyDescent="0.25">
      <c r="C490" s="28"/>
    </row>
    <row r="491" spans="3:3" ht="36.75" customHeight="1" x14ac:dyDescent="0.25">
      <c r="C491" s="28"/>
    </row>
    <row r="492" spans="3:3" ht="36.75" customHeight="1" x14ac:dyDescent="0.25">
      <c r="C492" s="28"/>
    </row>
    <row r="493" spans="3:3" ht="36.75" customHeight="1" x14ac:dyDescent="0.25">
      <c r="C493" s="28"/>
    </row>
    <row r="494" spans="3:3" ht="36.75" customHeight="1" x14ac:dyDescent="0.25">
      <c r="C494" s="28"/>
    </row>
    <row r="495" spans="3:3" ht="36.75" customHeight="1" x14ac:dyDescent="0.25">
      <c r="C495" s="28"/>
    </row>
    <row r="496" spans="3:3" ht="36.75" customHeight="1" x14ac:dyDescent="0.25">
      <c r="C496" s="28"/>
    </row>
    <row r="497" spans="3:3" ht="36.75" customHeight="1" x14ac:dyDescent="0.25">
      <c r="C497" s="28"/>
    </row>
    <row r="498" spans="3:3" ht="36.75" customHeight="1" x14ac:dyDescent="0.25">
      <c r="C498" s="28"/>
    </row>
    <row r="499" spans="3:3" ht="36.75" customHeight="1" x14ac:dyDescent="0.25">
      <c r="C499" s="28"/>
    </row>
    <row r="500" spans="3:3" ht="36.75" customHeight="1" x14ac:dyDescent="0.25">
      <c r="C500" s="28"/>
    </row>
    <row r="501" spans="3:3" ht="36.75" customHeight="1" x14ac:dyDescent="0.25">
      <c r="C501" s="28"/>
    </row>
    <row r="502" spans="3:3" ht="36.75" customHeight="1" x14ac:dyDescent="0.25">
      <c r="C502" s="28"/>
    </row>
    <row r="503" spans="3:3" ht="36.75" customHeight="1" x14ac:dyDescent="0.25">
      <c r="C503" s="28"/>
    </row>
    <row r="504" spans="3:3" ht="36.75" customHeight="1" x14ac:dyDescent="0.25">
      <c r="C504" s="28"/>
    </row>
    <row r="505" spans="3:3" ht="36.75" customHeight="1" x14ac:dyDescent="0.25">
      <c r="C505" s="28"/>
    </row>
    <row r="506" spans="3:3" ht="36.75" customHeight="1" x14ac:dyDescent="0.25">
      <c r="C506" s="28"/>
    </row>
    <row r="507" spans="3:3" ht="36.75" customHeight="1" x14ac:dyDescent="0.25">
      <c r="C507" s="28"/>
    </row>
    <row r="508" spans="3:3" ht="36.75" customHeight="1" x14ac:dyDescent="0.25">
      <c r="C508" s="28"/>
    </row>
    <row r="509" spans="3:3" ht="36.75" customHeight="1" x14ac:dyDescent="0.25">
      <c r="C509" s="28"/>
    </row>
    <row r="510" spans="3:3" ht="36.75" customHeight="1" x14ac:dyDescent="0.25">
      <c r="C510" s="28"/>
    </row>
    <row r="511" spans="3:3" ht="36.75" customHeight="1" x14ac:dyDescent="0.25">
      <c r="C511" s="28"/>
    </row>
    <row r="512" spans="3:3" ht="36.75" customHeight="1" x14ac:dyDescent="0.25">
      <c r="C512" s="28"/>
    </row>
    <row r="513" spans="3:3" ht="36.75" customHeight="1" x14ac:dyDescent="0.25">
      <c r="C513" s="28"/>
    </row>
    <row r="514" spans="3:3" ht="36.75" customHeight="1" x14ac:dyDescent="0.25">
      <c r="C514" s="28"/>
    </row>
    <row r="515" spans="3:3" ht="36.75" customHeight="1" x14ac:dyDescent="0.25">
      <c r="C515" s="28"/>
    </row>
    <row r="516" spans="3:3" ht="36.75" customHeight="1" x14ac:dyDescent="0.25">
      <c r="C516" s="28"/>
    </row>
    <row r="517" spans="3:3" ht="36.75" customHeight="1" x14ac:dyDescent="0.25">
      <c r="C517" s="28"/>
    </row>
    <row r="518" spans="3:3" ht="36.75" customHeight="1" x14ac:dyDescent="0.25">
      <c r="C518" s="28"/>
    </row>
    <row r="519" spans="3:3" ht="36.75" customHeight="1" x14ac:dyDescent="0.25">
      <c r="C519" s="28"/>
    </row>
    <row r="520" spans="3:3" ht="36.75" customHeight="1" x14ac:dyDescent="0.25">
      <c r="C520" s="28"/>
    </row>
    <row r="521" spans="3:3" ht="36.75" customHeight="1" x14ac:dyDescent="0.25">
      <c r="C521" s="28"/>
    </row>
    <row r="522" spans="3:3" ht="36.75" customHeight="1" x14ac:dyDescent="0.25">
      <c r="C522" s="28"/>
    </row>
    <row r="523" spans="3:3" ht="36.75" customHeight="1" x14ac:dyDescent="0.25">
      <c r="C523" s="28"/>
    </row>
    <row r="524" spans="3:3" ht="36.75" customHeight="1" x14ac:dyDescent="0.25">
      <c r="C524" s="28"/>
    </row>
    <row r="525" spans="3:3" ht="36.75" customHeight="1" x14ac:dyDescent="0.25">
      <c r="C525" s="28"/>
    </row>
    <row r="526" spans="3:3" ht="36.75" customHeight="1" x14ac:dyDescent="0.25">
      <c r="C526" s="28"/>
    </row>
    <row r="527" spans="3:3" ht="36.75" customHeight="1" x14ac:dyDescent="0.25">
      <c r="C527" s="28"/>
    </row>
    <row r="528" spans="3:3" ht="36.75" customHeight="1" x14ac:dyDescent="0.25">
      <c r="C528" s="28"/>
    </row>
    <row r="529" spans="3:3" ht="36.75" customHeight="1" x14ac:dyDescent="0.25">
      <c r="C529" s="28"/>
    </row>
    <row r="530" spans="3:3" ht="36.75" customHeight="1" x14ac:dyDescent="0.25">
      <c r="C530" s="28"/>
    </row>
    <row r="531" spans="3:3" ht="36.75" customHeight="1" x14ac:dyDescent="0.25">
      <c r="C531" s="28"/>
    </row>
    <row r="532" spans="3:3" ht="36.75" customHeight="1" x14ac:dyDescent="0.25">
      <c r="C532" s="28"/>
    </row>
    <row r="533" spans="3:3" ht="36.75" customHeight="1" x14ac:dyDescent="0.25">
      <c r="C533" s="28"/>
    </row>
    <row r="534" spans="3:3" ht="36.75" customHeight="1" x14ac:dyDescent="0.25">
      <c r="C534" s="28"/>
    </row>
    <row r="535" spans="3:3" ht="36.75" customHeight="1" x14ac:dyDescent="0.25">
      <c r="C535" s="28"/>
    </row>
    <row r="536" spans="3:3" ht="36.75" customHeight="1" x14ac:dyDescent="0.25">
      <c r="C536" s="28"/>
    </row>
    <row r="537" spans="3:3" ht="36.75" customHeight="1" x14ac:dyDescent="0.25">
      <c r="C537" s="28"/>
    </row>
    <row r="538" spans="3:3" ht="36.75" customHeight="1" x14ac:dyDescent="0.25">
      <c r="C538" s="28"/>
    </row>
    <row r="539" spans="3:3" ht="36.75" customHeight="1" x14ac:dyDescent="0.25">
      <c r="C539" s="28"/>
    </row>
    <row r="540" spans="3:3" ht="36.75" customHeight="1" x14ac:dyDescent="0.25">
      <c r="C540" s="28"/>
    </row>
    <row r="541" spans="3:3" ht="36.75" customHeight="1" x14ac:dyDescent="0.25">
      <c r="C541" s="28"/>
    </row>
    <row r="542" spans="3:3" ht="36.75" customHeight="1" x14ac:dyDescent="0.25">
      <c r="C542" s="28"/>
    </row>
    <row r="543" spans="3:3" ht="36.75" customHeight="1" x14ac:dyDescent="0.25">
      <c r="C543" s="28"/>
    </row>
    <row r="544" spans="3:3" ht="36.75" customHeight="1" x14ac:dyDescent="0.25">
      <c r="C544" s="28"/>
    </row>
    <row r="545" spans="3:3" ht="36.75" customHeight="1" x14ac:dyDescent="0.25">
      <c r="C545" s="28"/>
    </row>
    <row r="546" spans="3:3" ht="36.75" customHeight="1" x14ac:dyDescent="0.25">
      <c r="C546" s="28"/>
    </row>
    <row r="547" spans="3:3" ht="36.75" customHeight="1" x14ac:dyDescent="0.25">
      <c r="C547" s="28"/>
    </row>
    <row r="548" spans="3:3" ht="36.75" customHeight="1" x14ac:dyDescent="0.25">
      <c r="C548" s="28"/>
    </row>
    <row r="549" spans="3:3" ht="36.75" customHeight="1" x14ac:dyDescent="0.25">
      <c r="C549" s="28"/>
    </row>
    <row r="550" spans="3:3" ht="36.75" customHeight="1" x14ac:dyDescent="0.25">
      <c r="C550" s="28"/>
    </row>
    <row r="551" spans="3:3" ht="36.75" customHeight="1" x14ac:dyDescent="0.25">
      <c r="C551" s="28"/>
    </row>
    <row r="552" spans="3:3" ht="36.75" customHeight="1" x14ac:dyDescent="0.25">
      <c r="C552" s="28"/>
    </row>
    <row r="553" spans="3:3" ht="36.75" customHeight="1" x14ac:dyDescent="0.25">
      <c r="C553" s="28"/>
    </row>
    <row r="554" spans="3:3" ht="36.75" customHeight="1" x14ac:dyDescent="0.25">
      <c r="C554" s="28"/>
    </row>
    <row r="555" spans="3:3" ht="36.75" customHeight="1" x14ac:dyDescent="0.25">
      <c r="C555" s="28"/>
    </row>
    <row r="556" spans="3:3" ht="36.75" customHeight="1" x14ac:dyDescent="0.25">
      <c r="C556" s="28"/>
    </row>
    <row r="557" spans="3:3" ht="36.75" customHeight="1" x14ac:dyDescent="0.25">
      <c r="C557" s="28"/>
    </row>
    <row r="558" spans="3:3" ht="36.75" customHeight="1" x14ac:dyDescent="0.25">
      <c r="C558" s="28"/>
    </row>
    <row r="559" spans="3:3" ht="36.75" customHeight="1" x14ac:dyDescent="0.25">
      <c r="C559" s="28"/>
    </row>
    <row r="560" spans="3:3" ht="36.75" customHeight="1" x14ac:dyDescent="0.25">
      <c r="C560" s="28"/>
    </row>
    <row r="561" spans="3:3" ht="36.75" customHeight="1" x14ac:dyDescent="0.25">
      <c r="C561" s="28"/>
    </row>
    <row r="562" spans="3:3" ht="36.75" customHeight="1" x14ac:dyDescent="0.25">
      <c r="C562" s="28"/>
    </row>
    <row r="563" spans="3:3" ht="36.75" customHeight="1" x14ac:dyDescent="0.25">
      <c r="C563" s="28"/>
    </row>
    <row r="564" spans="3:3" ht="36.75" customHeight="1" x14ac:dyDescent="0.25">
      <c r="C564" s="28"/>
    </row>
    <row r="565" spans="3:3" ht="36.75" customHeight="1" x14ac:dyDescent="0.25">
      <c r="C565" s="28"/>
    </row>
    <row r="566" spans="3:3" ht="36.75" customHeight="1" x14ac:dyDescent="0.25">
      <c r="C566" s="28"/>
    </row>
    <row r="567" spans="3:3" ht="36.75" customHeight="1" x14ac:dyDescent="0.25">
      <c r="C567" s="28"/>
    </row>
    <row r="568" spans="3:3" ht="36.75" customHeight="1" x14ac:dyDescent="0.25">
      <c r="C568" s="28"/>
    </row>
    <row r="569" spans="3:3" ht="36.75" customHeight="1" x14ac:dyDescent="0.25">
      <c r="C569" s="28"/>
    </row>
    <row r="570" spans="3:3" ht="36.75" customHeight="1" x14ac:dyDescent="0.25">
      <c r="C570" s="28"/>
    </row>
    <row r="571" spans="3:3" ht="36.75" customHeight="1" x14ac:dyDescent="0.25">
      <c r="C571" s="28"/>
    </row>
    <row r="572" spans="3:3" ht="36.75" customHeight="1" x14ac:dyDescent="0.25">
      <c r="C572" s="28"/>
    </row>
    <row r="573" spans="3:3" ht="36.75" customHeight="1" x14ac:dyDescent="0.25">
      <c r="C573" s="28"/>
    </row>
    <row r="574" spans="3:3" ht="36.75" customHeight="1" x14ac:dyDescent="0.25">
      <c r="C574" s="28"/>
    </row>
    <row r="575" spans="3:3" ht="36.75" customHeight="1" x14ac:dyDescent="0.25">
      <c r="C575" s="28"/>
    </row>
    <row r="576" spans="3:3" ht="36.75" customHeight="1" x14ac:dyDescent="0.25">
      <c r="C576" s="28"/>
    </row>
    <row r="577" spans="3:3" ht="36.75" customHeight="1" x14ac:dyDescent="0.25">
      <c r="C577" s="28"/>
    </row>
    <row r="578" spans="3:3" ht="36.75" customHeight="1" x14ac:dyDescent="0.25">
      <c r="C578" s="28"/>
    </row>
    <row r="579" spans="3:3" ht="36.75" customHeight="1" x14ac:dyDescent="0.25">
      <c r="C579" s="28"/>
    </row>
    <row r="580" spans="3:3" ht="36.75" customHeight="1" x14ac:dyDescent="0.25">
      <c r="C580" s="28"/>
    </row>
    <row r="581" spans="3:3" ht="36.75" customHeight="1" x14ac:dyDescent="0.25">
      <c r="C581" s="28"/>
    </row>
    <row r="582" spans="3:3" ht="36.75" customHeight="1" x14ac:dyDescent="0.25">
      <c r="C582" s="28"/>
    </row>
    <row r="583" spans="3:3" ht="36.75" customHeight="1" x14ac:dyDescent="0.25">
      <c r="C583" s="28"/>
    </row>
    <row r="584" spans="3:3" ht="36.75" customHeight="1" x14ac:dyDescent="0.25">
      <c r="C584" s="28"/>
    </row>
    <row r="585" spans="3:3" ht="36.75" customHeight="1" x14ac:dyDescent="0.25">
      <c r="C585" s="28"/>
    </row>
    <row r="586" spans="3:3" ht="36.75" customHeight="1" x14ac:dyDescent="0.25">
      <c r="C586" s="28"/>
    </row>
    <row r="587" spans="3:3" ht="36.75" customHeight="1" x14ac:dyDescent="0.25">
      <c r="C587" s="28"/>
    </row>
    <row r="588" spans="3:3" ht="36.75" customHeight="1" x14ac:dyDescent="0.25">
      <c r="C588" s="28"/>
    </row>
    <row r="589" spans="3:3" ht="36.75" customHeight="1" x14ac:dyDescent="0.25">
      <c r="C589" s="28"/>
    </row>
    <row r="590" spans="3:3" ht="36.75" customHeight="1" x14ac:dyDescent="0.25">
      <c r="C590" s="28"/>
    </row>
    <row r="591" spans="3:3" ht="36.75" customHeight="1" x14ac:dyDescent="0.25">
      <c r="C591" s="28"/>
    </row>
    <row r="592" spans="3:3" ht="36.75" customHeight="1" x14ac:dyDescent="0.25">
      <c r="C592" s="28"/>
    </row>
    <row r="593" spans="3:3" ht="36.75" customHeight="1" x14ac:dyDescent="0.25">
      <c r="C593" s="28"/>
    </row>
    <row r="594" spans="3:3" ht="36.75" customHeight="1" x14ac:dyDescent="0.25">
      <c r="C594" s="28"/>
    </row>
    <row r="595" spans="3:3" ht="36.75" customHeight="1" x14ac:dyDescent="0.25">
      <c r="C595" s="28"/>
    </row>
    <row r="596" spans="3:3" ht="36.75" customHeight="1" x14ac:dyDescent="0.25">
      <c r="C596" s="28"/>
    </row>
    <row r="597" spans="3:3" ht="36.75" customHeight="1" x14ac:dyDescent="0.25">
      <c r="C597" s="28"/>
    </row>
    <row r="598" spans="3:3" ht="36.75" customHeight="1" x14ac:dyDescent="0.25">
      <c r="C598" s="28"/>
    </row>
    <row r="599" spans="3:3" ht="36.75" customHeight="1" x14ac:dyDescent="0.25">
      <c r="C599" s="28"/>
    </row>
    <row r="600" spans="3:3" ht="36.75" customHeight="1" x14ac:dyDescent="0.25">
      <c r="C600" s="28"/>
    </row>
    <row r="601" spans="3:3" ht="36.75" customHeight="1" x14ac:dyDescent="0.25">
      <c r="C601" s="28"/>
    </row>
    <row r="602" spans="3:3" ht="36.75" customHeight="1" x14ac:dyDescent="0.25">
      <c r="C602" s="28"/>
    </row>
    <row r="603" spans="3:3" ht="36.75" customHeight="1" x14ac:dyDescent="0.25">
      <c r="C603" s="28"/>
    </row>
    <row r="604" spans="3:3" ht="36.75" customHeight="1" x14ac:dyDescent="0.25">
      <c r="C604" s="28"/>
    </row>
    <row r="605" spans="3:3" ht="36.75" customHeight="1" x14ac:dyDescent="0.25">
      <c r="C605" s="28"/>
    </row>
    <row r="606" spans="3:3" ht="36.75" customHeight="1" x14ac:dyDescent="0.25">
      <c r="C606" s="28"/>
    </row>
    <row r="607" spans="3:3" ht="36.75" customHeight="1" x14ac:dyDescent="0.25">
      <c r="C607" s="28"/>
    </row>
    <row r="608" spans="3:3" ht="36.75" customHeight="1" x14ac:dyDescent="0.25">
      <c r="C608" s="28"/>
    </row>
    <row r="609" spans="3:3" ht="36.75" customHeight="1" x14ac:dyDescent="0.25">
      <c r="C609" s="28"/>
    </row>
    <row r="610" spans="3:3" ht="36.75" customHeight="1" x14ac:dyDescent="0.25">
      <c r="C610" s="28"/>
    </row>
    <row r="611" spans="3:3" ht="36.75" customHeight="1" x14ac:dyDescent="0.25">
      <c r="C611" s="28"/>
    </row>
    <row r="612" spans="3:3" ht="36.75" customHeight="1" x14ac:dyDescent="0.25">
      <c r="C612" s="28"/>
    </row>
    <row r="613" spans="3:3" ht="36.75" customHeight="1" x14ac:dyDescent="0.25">
      <c r="C613" s="28"/>
    </row>
    <row r="614" spans="3:3" ht="36.75" customHeight="1" x14ac:dyDescent="0.25">
      <c r="C614" s="28"/>
    </row>
    <row r="615" spans="3:3" ht="36.75" customHeight="1" x14ac:dyDescent="0.25">
      <c r="C615" s="28"/>
    </row>
    <row r="616" spans="3:3" ht="36.75" customHeight="1" x14ac:dyDescent="0.25">
      <c r="C616" s="28"/>
    </row>
    <row r="617" spans="3:3" ht="36.75" customHeight="1" x14ac:dyDescent="0.25">
      <c r="C617" s="28"/>
    </row>
    <row r="618" spans="3:3" ht="36.75" customHeight="1" x14ac:dyDescent="0.25">
      <c r="C618" s="28"/>
    </row>
    <row r="619" spans="3:3" ht="36.75" customHeight="1" x14ac:dyDescent="0.25">
      <c r="C619" s="28"/>
    </row>
    <row r="620" spans="3:3" ht="36.75" customHeight="1" x14ac:dyDescent="0.25">
      <c r="C620" s="28"/>
    </row>
    <row r="621" spans="3:3" ht="36.75" customHeight="1" x14ac:dyDescent="0.25">
      <c r="C621" s="28"/>
    </row>
    <row r="622" spans="3:3" ht="36.75" customHeight="1" x14ac:dyDescent="0.25">
      <c r="C622" s="28"/>
    </row>
    <row r="623" spans="3:3" ht="36.75" customHeight="1" x14ac:dyDescent="0.25">
      <c r="C623" s="28"/>
    </row>
    <row r="624" spans="3:3" ht="36.75" customHeight="1" x14ac:dyDescent="0.25">
      <c r="C624" s="28"/>
    </row>
    <row r="625" spans="3:3" ht="36.75" customHeight="1" x14ac:dyDescent="0.25">
      <c r="C625" s="28"/>
    </row>
    <row r="626" spans="3:3" ht="36.75" customHeight="1" x14ac:dyDescent="0.25">
      <c r="C626" s="28"/>
    </row>
    <row r="627" spans="3:3" ht="36.75" customHeight="1" x14ac:dyDescent="0.25">
      <c r="C627" s="28"/>
    </row>
    <row r="628" spans="3:3" ht="36.75" customHeight="1" x14ac:dyDescent="0.25">
      <c r="C628" s="28"/>
    </row>
    <row r="629" spans="3:3" ht="36.75" customHeight="1" x14ac:dyDescent="0.25">
      <c r="C629" s="28"/>
    </row>
    <row r="630" spans="3:3" ht="36.75" customHeight="1" x14ac:dyDescent="0.25">
      <c r="C630" s="28"/>
    </row>
    <row r="631" spans="3:3" ht="36.75" customHeight="1" x14ac:dyDescent="0.25">
      <c r="C631" s="28"/>
    </row>
    <row r="632" spans="3:3" ht="36.75" customHeight="1" x14ac:dyDescent="0.25">
      <c r="C632" s="28"/>
    </row>
    <row r="633" spans="3:3" ht="36.75" customHeight="1" x14ac:dyDescent="0.25">
      <c r="C633" s="28"/>
    </row>
    <row r="634" spans="3:3" ht="36.75" customHeight="1" x14ac:dyDescent="0.25">
      <c r="C634" s="28"/>
    </row>
    <row r="635" spans="3:3" ht="36.75" customHeight="1" x14ac:dyDescent="0.25">
      <c r="C635" s="28"/>
    </row>
    <row r="636" spans="3:3" ht="36.75" customHeight="1" x14ac:dyDescent="0.25">
      <c r="C636" s="28"/>
    </row>
    <row r="637" spans="3:3" ht="36.75" customHeight="1" x14ac:dyDescent="0.25">
      <c r="C637" s="28"/>
    </row>
    <row r="638" spans="3:3" ht="36.75" customHeight="1" x14ac:dyDescent="0.25">
      <c r="C638" s="28"/>
    </row>
    <row r="639" spans="3:3" ht="36.75" customHeight="1" x14ac:dyDescent="0.25">
      <c r="C639" s="28"/>
    </row>
    <row r="640" spans="3:3" ht="36.75" customHeight="1" x14ac:dyDescent="0.25">
      <c r="C640" s="28"/>
    </row>
    <row r="641" spans="3:3" ht="36.75" customHeight="1" x14ac:dyDescent="0.25">
      <c r="C641" s="28"/>
    </row>
    <row r="642" spans="3:3" ht="36.75" customHeight="1" x14ac:dyDescent="0.25">
      <c r="C642" s="28"/>
    </row>
    <row r="643" spans="3:3" ht="36.75" customHeight="1" x14ac:dyDescent="0.25">
      <c r="C643" s="28"/>
    </row>
    <row r="644" spans="3:3" ht="36.75" customHeight="1" x14ac:dyDescent="0.25">
      <c r="C644" s="28"/>
    </row>
    <row r="645" spans="3:3" ht="36.75" customHeight="1" x14ac:dyDescent="0.25">
      <c r="C645" s="28"/>
    </row>
    <row r="646" spans="3:3" ht="36.75" customHeight="1" x14ac:dyDescent="0.25">
      <c r="C646" s="28"/>
    </row>
    <row r="647" spans="3:3" ht="36.75" customHeight="1" x14ac:dyDescent="0.25">
      <c r="C647" s="28"/>
    </row>
    <row r="648" spans="3:3" ht="36.75" customHeight="1" x14ac:dyDescent="0.25">
      <c r="C648" s="28"/>
    </row>
    <row r="649" spans="3:3" ht="36.75" customHeight="1" x14ac:dyDescent="0.25">
      <c r="C649" s="28"/>
    </row>
    <row r="650" spans="3:3" ht="36.75" customHeight="1" x14ac:dyDescent="0.25">
      <c r="C650" s="28"/>
    </row>
    <row r="651" spans="3:3" ht="36.75" customHeight="1" x14ac:dyDescent="0.25">
      <c r="C651" s="28"/>
    </row>
    <row r="652" spans="3:3" ht="36.75" customHeight="1" x14ac:dyDescent="0.25">
      <c r="C652" s="28"/>
    </row>
    <row r="653" spans="3:3" ht="36.75" customHeight="1" x14ac:dyDescent="0.25">
      <c r="C653" s="28"/>
    </row>
    <row r="654" spans="3:3" ht="36.75" customHeight="1" x14ac:dyDescent="0.25">
      <c r="C654" s="28"/>
    </row>
    <row r="655" spans="3:3" ht="36.75" customHeight="1" x14ac:dyDescent="0.25">
      <c r="C655" s="28"/>
    </row>
    <row r="656" spans="3:3" ht="36.75" customHeight="1" x14ac:dyDescent="0.25">
      <c r="C656" s="28"/>
    </row>
    <row r="657" spans="3:3" ht="36.75" customHeight="1" x14ac:dyDescent="0.25">
      <c r="C657" s="28"/>
    </row>
    <row r="658" spans="3:3" ht="36.75" customHeight="1" x14ac:dyDescent="0.25">
      <c r="C658" s="28"/>
    </row>
    <row r="659" spans="3:3" ht="36.75" customHeight="1" x14ac:dyDescent="0.25">
      <c r="C659" s="28"/>
    </row>
    <row r="660" spans="3:3" ht="36.75" customHeight="1" x14ac:dyDescent="0.25">
      <c r="C660" s="28"/>
    </row>
    <row r="661" spans="3:3" ht="36.75" customHeight="1" x14ac:dyDescent="0.25">
      <c r="C661" s="28"/>
    </row>
    <row r="662" spans="3:3" ht="36.75" customHeight="1" x14ac:dyDescent="0.25">
      <c r="C662" s="28"/>
    </row>
    <row r="663" spans="3:3" ht="36.75" customHeight="1" x14ac:dyDescent="0.25">
      <c r="C663" s="28"/>
    </row>
    <row r="664" spans="3:3" ht="36.75" customHeight="1" x14ac:dyDescent="0.25">
      <c r="C664" s="28"/>
    </row>
    <row r="665" spans="3:3" ht="36.75" customHeight="1" x14ac:dyDescent="0.25">
      <c r="C665" s="28"/>
    </row>
    <row r="666" spans="3:3" ht="36.75" customHeight="1" x14ac:dyDescent="0.25">
      <c r="C666" s="28"/>
    </row>
    <row r="667" spans="3:3" ht="36.75" customHeight="1" x14ac:dyDescent="0.25">
      <c r="C667" s="28"/>
    </row>
    <row r="668" spans="3:3" ht="36.75" customHeight="1" x14ac:dyDescent="0.25">
      <c r="C668" s="28"/>
    </row>
    <row r="669" spans="3:3" ht="36.75" customHeight="1" x14ac:dyDescent="0.25">
      <c r="C669" s="28"/>
    </row>
    <row r="670" spans="3:3" ht="36.75" customHeight="1" x14ac:dyDescent="0.25">
      <c r="C670" s="28"/>
    </row>
    <row r="671" spans="3:3" ht="36.75" customHeight="1" x14ac:dyDescent="0.25">
      <c r="C671" s="28"/>
    </row>
    <row r="672" spans="3:3" ht="36.75" customHeight="1" x14ac:dyDescent="0.25">
      <c r="C672" s="28"/>
    </row>
    <row r="673" spans="3:3" ht="36.75" customHeight="1" x14ac:dyDescent="0.25">
      <c r="C673" s="28"/>
    </row>
    <row r="674" spans="3:3" ht="36.75" customHeight="1" x14ac:dyDescent="0.25">
      <c r="C674" s="28"/>
    </row>
    <row r="675" spans="3:3" ht="36.75" customHeight="1" x14ac:dyDescent="0.25">
      <c r="C675" s="28"/>
    </row>
    <row r="676" spans="3:3" ht="36.75" customHeight="1" x14ac:dyDescent="0.25">
      <c r="C676" s="28"/>
    </row>
    <row r="677" spans="3:3" ht="36.75" customHeight="1" x14ac:dyDescent="0.25">
      <c r="C677" s="28"/>
    </row>
    <row r="678" spans="3:3" ht="36.75" customHeight="1" x14ac:dyDescent="0.25">
      <c r="C678" s="28"/>
    </row>
    <row r="679" spans="3:3" ht="36.75" customHeight="1" x14ac:dyDescent="0.25">
      <c r="C679" s="28"/>
    </row>
    <row r="680" spans="3:3" ht="36.75" customHeight="1" x14ac:dyDescent="0.25">
      <c r="C680" s="28"/>
    </row>
    <row r="681" spans="3:3" ht="36.75" customHeight="1" x14ac:dyDescent="0.25">
      <c r="C681" s="28"/>
    </row>
    <row r="682" spans="3:3" ht="36.75" customHeight="1" x14ac:dyDescent="0.25">
      <c r="C682" s="28"/>
    </row>
    <row r="683" spans="3:3" ht="36.75" customHeight="1" x14ac:dyDescent="0.25">
      <c r="C683" s="28"/>
    </row>
    <row r="684" spans="3:3" ht="36.75" customHeight="1" x14ac:dyDescent="0.25">
      <c r="C684" s="28"/>
    </row>
    <row r="685" spans="3:3" ht="36.75" customHeight="1" x14ac:dyDescent="0.25">
      <c r="C685" s="28"/>
    </row>
    <row r="686" spans="3:3" ht="36.75" customHeight="1" x14ac:dyDescent="0.25">
      <c r="C686" s="28"/>
    </row>
    <row r="687" spans="3:3" ht="36.75" customHeight="1" x14ac:dyDescent="0.25">
      <c r="C687" s="28"/>
    </row>
    <row r="688" spans="3:3" ht="36.75" customHeight="1" x14ac:dyDescent="0.25">
      <c r="C688" s="28"/>
    </row>
    <row r="689" spans="3:3" ht="36.75" customHeight="1" x14ac:dyDescent="0.25">
      <c r="C689" s="28"/>
    </row>
    <row r="690" spans="3:3" ht="36.75" customHeight="1" x14ac:dyDescent="0.25">
      <c r="C690" s="28"/>
    </row>
    <row r="691" spans="3:3" ht="36.75" customHeight="1" x14ac:dyDescent="0.25">
      <c r="C691" s="28"/>
    </row>
    <row r="692" spans="3:3" ht="36.75" customHeight="1" x14ac:dyDescent="0.25">
      <c r="C692" s="28"/>
    </row>
    <row r="693" spans="3:3" ht="36.75" customHeight="1" x14ac:dyDescent="0.25">
      <c r="C693" s="28"/>
    </row>
    <row r="694" spans="3:3" ht="36.75" customHeight="1" x14ac:dyDescent="0.25">
      <c r="C694" s="28"/>
    </row>
    <row r="695" spans="3:3" ht="36.75" customHeight="1" x14ac:dyDescent="0.25">
      <c r="C695" s="28"/>
    </row>
    <row r="696" spans="3:3" ht="36.75" customHeight="1" x14ac:dyDescent="0.25">
      <c r="C696" s="28"/>
    </row>
    <row r="697" spans="3:3" ht="36.75" customHeight="1" x14ac:dyDescent="0.25">
      <c r="C697" s="28"/>
    </row>
    <row r="698" spans="3:3" ht="36.75" customHeight="1" x14ac:dyDescent="0.25">
      <c r="C698" s="28"/>
    </row>
    <row r="699" spans="3:3" ht="36.75" customHeight="1" x14ac:dyDescent="0.25">
      <c r="C699" s="28"/>
    </row>
    <row r="700" spans="3:3" ht="36.75" customHeight="1" x14ac:dyDescent="0.25">
      <c r="C700" s="28"/>
    </row>
    <row r="701" spans="3:3" ht="36.75" customHeight="1" x14ac:dyDescent="0.25">
      <c r="C701" s="28"/>
    </row>
    <row r="702" spans="3:3" ht="36.75" customHeight="1" x14ac:dyDescent="0.25">
      <c r="C702" s="28"/>
    </row>
    <row r="703" spans="3:3" ht="36.75" customHeight="1" x14ac:dyDescent="0.25">
      <c r="C703" s="28"/>
    </row>
    <row r="704" spans="3:3" ht="36.75" customHeight="1" x14ac:dyDescent="0.25">
      <c r="C704" s="28"/>
    </row>
    <row r="705" spans="3:3" ht="36.75" customHeight="1" x14ac:dyDescent="0.25">
      <c r="C705" s="28"/>
    </row>
    <row r="706" spans="3:3" ht="36.75" customHeight="1" x14ac:dyDescent="0.25">
      <c r="C706" s="28"/>
    </row>
    <row r="707" spans="3:3" ht="36.75" customHeight="1" x14ac:dyDescent="0.25">
      <c r="C707" s="28"/>
    </row>
    <row r="708" spans="3:3" ht="36.75" customHeight="1" x14ac:dyDescent="0.25">
      <c r="C708" s="28"/>
    </row>
    <row r="709" spans="3:3" ht="36.75" customHeight="1" x14ac:dyDescent="0.25">
      <c r="C709" s="28"/>
    </row>
    <row r="710" spans="3:3" ht="36.75" customHeight="1" x14ac:dyDescent="0.25">
      <c r="C710" s="28"/>
    </row>
    <row r="711" spans="3:3" ht="36.75" customHeight="1" x14ac:dyDescent="0.25">
      <c r="C711" s="28"/>
    </row>
    <row r="712" spans="3:3" ht="36.75" customHeight="1" x14ac:dyDescent="0.25">
      <c r="C712" s="28"/>
    </row>
    <row r="713" spans="3:3" ht="36.75" customHeight="1" x14ac:dyDescent="0.25">
      <c r="C713" s="28"/>
    </row>
    <row r="714" spans="3:3" ht="36.75" customHeight="1" x14ac:dyDescent="0.25">
      <c r="C714" s="28"/>
    </row>
    <row r="715" spans="3:3" ht="36.75" customHeight="1" x14ac:dyDescent="0.25">
      <c r="C715" s="28"/>
    </row>
    <row r="716" spans="3:3" ht="36.75" customHeight="1" x14ac:dyDescent="0.25">
      <c r="C716" s="28"/>
    </row>
    <row r="717" spans="3:3" ht="36.75" customHeight="1" x14ac:dyDescent="0.25">
      <c r="C717" s="28"/>
    </row>
    <row r="718" spans="3:3" ht="36.75" customHeight="1" x14ac:dyDescent="0.25">
      <c r="C718" s="28"/>
    </row>
    <row r="719" spans="3:3" ht="36.75" customHeight="1" x14ac:dyDescent="0.25">
      <c r="C719" s="28"/>
    </row>
    <row r="720" spans="3:3" ht="36.75" customHeight="1" x14ac:dyDescent="0.25">
      <c r="C720" s="28"/>
    </row>
    <row r="721" spans="3:3" ht="36.75" customHeight="1" x14ac:dyDescent="0.25">
      <c r="C721" s="28"/>
    </row>
    <row r="722" spans="3:3" ht="36.75" customHeight="1" x14ac:dyDescent="0.25">
      <c r="C722" s="28"/>
    </row>
    <row r="723" spans="3:3" ht="36.75" customHeight="1" x14ac:dyDescent="0.25">
      <c r="C723" s="28"/>
    </row>
    <row r="724" spans="3:3" ht="36.75" customHeight="1" x14ac:dyDescent="0.25">
      <c r="C724" s="28"/>
    </row>
    <row r="725" spans="3:3" ht="36.75" customHeight="1" x14ac:dyDescent="0.25">
      <c r="C725" s="28"/>
    </row>
    <row r="726" spans="3:3" ht="36.75" customHeight="1" x14ac:dyDescent="0.25">
      <c r="C726" s="28"/>
    </row>
    <row r="727" spans="3:3" ht="36.75" customHeight="1" x14ac:dyDescent="0.25">
      <c r="C727" s="28"/>
    </row>
    <row r="728" spans="3:3" ht="36.75" customHeight="1" x14ac:dyDescent="0.25">
      <c r="C728" s="28"/>
    </row>
    <row r="729" spans="3:3" ht="36.75" customHeight="1" x14ac:dyDescent="0.25">
      <c r="C729" s="28"/>
    </row>
    <row r="730" spans="3:3" ht="36.75" customHeight="1" x14ac:dyDescent="0.25">
      <c r="C730" s="28"/>
    </row>
    <row r="731" spans="3:3" ht="36.75" customHeight="1" x14ac:dyDescent="0.25">
      <c r="C731" s="28"/>
    </row>
    <row r="732" spans="3:3" ht="36.75" customHeight="1" x14ac:dyDescent="0.25">
      <c r="C732" s="28"/>
    </row>
    <row r="733" spans="3:3" ht="36.75" customHeight="1" x14ac:dyDescent="0.25">
      <c r="C733" s="28"/>
    </row>
    <row r="734" spans="3:3" ht="36.75" customHeight="1" x14ac:dyDescent="0.25">
      <c r="C734" s="28"/>
    </row>
    <row r="735" spans="3:3" ht="36.75" customHeight="1" x14ac:dyDescent="0.25">
      <c r="C735" s="28"/>
    </row>
    <row r="736" spans="3:3" ht="36.75" customHeight="1" x14ac:dyDescent="0.25">
      <c r="C736" s="28"/>
    </row>
    <row r="737" spans="3:3" ht="36.75" customHeight="1" x14ac:dyDescent="0.25">
      <c r="C737" s="28"/>
    </row>
    <row r="738" spans="3:3" ht="36.75" customHeight="1" x14ac:dyDescent="0.25">
      <c r="C738" s="28"/>
    </row>
    <row r="739" spans="3:3" ht="36.75" customHeight="1" x14ac:dyDescent="0.25">
      <c r="C739" s="28"/>
    </row>
    <row r="740" spans="3:3" ht="36.75" customHeight="1" x14ac:dyDescent="0.25">
      <c r="C740" s="28"/>
    </row>
    <row r="741" spans="3:3" ht="36.75" customHeight="1" x14ac:dyDescent="0.25">
      <c r="C741" s="28"/>
    </row>
    <row r="742" spans="3:3" ht="36.75" customHeight="1" x14ac:dyDescent="0.25">
      <c r="C742" s="28"/>
    </row>
    <row r="743" spans="3:3" ht="36.75" customHeight="1" x14ac:dyDescent="0.25">
      <c r="C743" s="28"/>
    </row>
    <row r="744" spans="3:3" ht="36.75" customHeight="1" x14ac:dyDescent="0.25">
      <c r="C744" s="28"/>
    </row>
    <row r="745" spans="3:3" ht="36.75" customHeight="1" x14ac:dyDescent="0.25">
      <c r="C745" s="28"/>
    </row>
    <row r="746" spans="3:3" ht="36.75" customHeight="1" x14ac:dyDescent="0.25">
      <c r="C746" s="28"/>
    </row>
    <row r="747" spans="3:3" ht="36.75" customHeight="1" x14ac:dyDescent="0.25">
      <c r="C747" s="28"/>
    </row>
    <row r="748" spans="3:3" ht="36.75" customHeight="1" x14ac:dyDescent="0.25">
      <c r="C748" s="28"/>
    </row>
    <row r="749" spans="3:3" ht="36.75" customHeight="1" x14ac:dyDescent="0.25">
      <c r="C749" s="28"/>
    </row>
    <row r="750" spans="3:3" ht="36.75" customHeight="1" x14ac:dyDescent="0.25">
      <c r="C750" s="28"/>
    </row>
    <row r="751" spans="3:3" ht="36.75" customHeight="1" x14ac:dyDescent="0.25">
      <c r="C751" s="28"/>
    </row>
    <row r="752" spans="3:3" ht="36.75" customHeight="1" x14ac:dyDescent="0.25">
      <c r="C752" s="28"/>
    </row>
    <row r="753" spans="3:3" ht="36.75" customHeight="1" x14ac:dyDescent="0.25">
      <c r="C753" s="28"/>
    </row>
    <row r="754" spans="3:3" ht="36.75" customHeight="1" x14ac:dyDescent="0.25">
      <c r="C754" s="28"/>
    </row>
    <row r="755" spans="3:3" ht="36.75" customHeight="1" x14ac:dyDescent="0.25">
      <c r="C755" s="28"/>
    </row>
    <row r="756" spans="3:3" ht="36.75" customHeight="1" x14ac:dyDescent="0.25">
      <c r="C756" s="28"/>
    </row>
    <row r="757" spans="3:3" ht="36.75" customHeight="1" x14ac:dyDescent="0.25">
      <c r="C757" s="28"/>
    </row>
    <row r="758" spans="3:3" ht="36.75" customHeight="1" x14ac:dyDescent="0.25">
      <c r="C758" s="28"/>
    </row>
    <row r="759" spans="3:3" ht="36.75" customHeight="1" x14ac:dyDescent="0.25">
      <c r="C759" s="28"/>
    </row>
    <row r="760" spans="3:3" ht="36.75" customHeight="1" x14ac:dyDescent="0.25">
      <c r="C760" s="28"/>
    </row>
    <row r="761" spans="3:3" ht="36.75" customHeight="1" x14ac:dyDescent="0.25">
      <c r="C761" s="28"/>
    </row>
    <row r="762" spans="3:3" ht="36.75" customHeight="1" x14ac:dyDescent="0.25">
      <c r="C762" s="28"/>
    </row>
    <row r="763" spans="3:3" ht="36.75" customHeight="1" x14ac:dyDescent="0.25">
      <c r="C763" s="28"/>
    </row>
    <row r="764" spans="3:3" ht="36.75" customHeight="1" x14ac:dyDescent="0.25">
      <c r="C764" s="28"/>
    </row>
    <row r="765" spans="3:3" ht="36.75" customHeight="1" x14ac:dyDescent="0.25">
      <c r="C765" s="28"/>
    </row>
    <row r="766" spans="3:3" ht="36.75" customHeight="1" x14ac:dyDescent="0.25">
      <c r="C766" s="28"/>
    </row>
    <row r="767" spans="3:3" ht="36.75" customHeight="1" x14ac:dyDescent="0.25">
      <c r="C767" s="28"/>
    </row>
    <row r="768" spans="3:3" ht="36.75" customHeight="1" x14ac:dyDescent="0.25">
      <c r="C768" s="28"/>
    </row>
    <row r="769" spans="3:3" ht="36.75" customHeight="1" x14ac:dyDescent="0.25">
      <c r="C769" s="28"/>
    </row>
    <row r="770" spans="3:3" ht="36.75" customHeight="1" x14ac:dyDescent="0.25">
      <c r="C770" s="28"/>
    </row>
    <row r="771" spans="3:3" ht="36.75" customHeight="1" x14ac:dyDescent="0.25">
      <c r="C771" s="28"/>
    </row>
    <row r="772" spans="3:3" ht="36.75" customHeight="1" x14ac:dyDescent="0.25">
      <c r="C772" s="28"/>
    </row>
    <row r="773" spans="3:3" ht="36.75" customHeight="1" x14ac:dyDescent="0.25">
      <c r="C773" s="28"/>
    </row>
    <row r="774" spans="3:3" ht="36.75" customHeight="1" x14ac:dyDescent="0.25">
      <c r="C774" s="28"/>
    </row>
    <row r="775" spans="3:3" ht="36.75" customHeight="1" x14ac:dyDescent="0.25">
      <c r="C775" s="28"/>
    </row>
    <row r="776" spans="3:3" ht="36.75" customHeight="1" x14ac:dyDescent="0.25">
      <c r="C776" s="28"/>
    </row>
    <row r="777" spans="3:3" ht="36.75" customHeight="1" x14ac:dyDescent="0.25">
      <c r="C777" s="28"/>
    </row>
    <row r="778" spans="3:3" ht="36.75" customHeight="1" x14ac:dyDescent="0.25">
      <c r="C778" s="28"/>
    </row>
    <row r="779" spans="3:3" ht="36.75" customHeight="1" x14ac:dyDescent="0.25">
      <c r="C779" s="28"/>
    </row>
    <row r="780" spans="3:3" ht="36.75" customHeight="1" x14ac:dyDescent="0.25">
      <c r="C780" s="28"/>
    </row>
    <row r="781" spans="3:3" ht="36.75" customHeight="1" x14ac:dyDescent="0.25">
      <c r="C781" s="28"/>
    </row>
    <row r="782" spans="3:3" ht="36.75" customHeight="1" x14ac:dyDescent="0.25">
      <c r="C782" s="28"/>
    </row>
    <row r="783" spans="3:3" ht="36.75" customHeight="1" x14ac:dyDescent="0.25">
      <c r="C783" s="28"/>
    </row>
    <row r="784" spans="3:3" ht="36.75" customHeight="1" x14ac:dyDescent="0.25">
      <c r="C784" s="28"/>
    </row>
    <row r="785" spans="3:3" ht="36.75" customHeight="1" x14ac:dyDescent="0.25">
      <c r="C785" s="28"/>
    </row>
    <row r="786" spans="3:3" ht="36.75" customHeight="1" x14ac:dyDescent="0.25">
      <c r="C786" s="28"/>
    </row>
    <row r="787" spans="3:3" ht="36.75" customHeight="1" x14ac:dyDescent="0.25">
      <c r="C787" s="28"/>
    </row>
    <row r="788" spans="3:3" ht="36.75" customHeight="1" x14ac:dyDescent="0.25">
      <c r="C788" s="28"/>
    </row>
    <row r="789" spans="3:3" ht="36.75" customHeight="1" x14ac:dyDescent="0.25">
      <c r="C789" s="28"/>
    </row>
    <row r="790" spans="3:3" ht="36.75" customHeight="1" x14ac:dyDescent="0.25">
      <c r="C790" s="28"/>
    </row>
    <row r="791" spans="3:3" ht="36.75" customHeight="1" x14ac:dyDescent="0.25">
      <c r="C791" s="28"/>
    </row>
    <row r="792" spans="3:3" ht="36.75" customHeight="1" x14ac:dyDescent="0.25">
      <c r="C792" s="28"/>
    </row>
    <row r="793" spans="3:3" ht="36.75" customHeight="1" x14ac:dyDescent="0.25">
      <c r="C793" s="28"/>
    </row>
    <row r="794" spans="3:3" ht="36.75" customHeight="1" x14ac:dyDescent="0.25">
      <c r="C794" s="28"/>
    </row>
    <row r="795" spans="3:3" ht="36.75" customHeight="1" x14ac:dyDescent="0.25">
      <c r="C795" s="28"/>
    </row>
    <row r="796" spans="3:3" ht="36.75" customHeight="1" x14ac:dyDescent="0.25">
      <c r="C796" s="28"/>
    </row>
    <row r="797" spans="3:3" ht="36.75" customHeight="1" x14ac:dyDescent="0.25">
      <c r="C797" s="28"/>
    </row>
    <row r="798" spans="3:3" ht="36.75" customHeight="1" x14ac:dyDescent="0.25">
      <c r="C798" s="28"/>
    </row>
    <row r="799" spans="3:3" ht="36.75" customHeight="1" x14ac:dyDescent="0.25">
      <c r="C799" s="28"/>
    </row>
    <row r="800" spans="3:3" ht="36.75" customHeight="1" x14ac:dyDescent="0.25">
      <c r="C800" s="28"/>
    </row>
    <row r="801" spans="3:3" ht="36.75" customHeight="1" x14ac:dyDescent="0.25">
      <c r="C801" s="28"/>
    </row>
    <row r="802" spans="3:3" ht="36.75" customHeight="1" x14ac:dyDescent="0.25">
      <c r="C802" s="28"/>
    </row>
    <row r="803" spans="3:3" ht="36.75" customHeight="1" x14ac:dyDescent="0.25">
      <c r="C803" s="28"/>
    </row>
    <row r="804" spans="3:3" ht="36.75" customHeight="1" x14ac:dyDescent="0.25">
      <c r="C804" s="28"/>
    </row>
    <row r="805" spans="3:3" ht="36.75" customHeight="1" x14ac:dyDescent="0.25">
      <c r="C805" s="28"/>
    </row>
    <row r="806" spans="3:3" ht="36.75" customHeight="1" x14ac:dyDescent="0.25">
      <c r="C806" s="28"/>
    </row>
    <row r="807" spans="3:3" ht="36.75" customHeight="1" x14ac:dyDescent="0.25">
      <c r="C807" s="28"/>
    </row>
    <row r="808" spans="3:3" ht="36.75" customHeight="1" x14ac:dyDescent="0.25">
      <c r="C808" s="28"/>
    </row>
    <row r="809" spans="3:3" ht="36.75" customHeight="1" x14ac:dyDescent="0.25">
      <c r="C809" s="28"/>
    </row>
    <row r="810" spans="3:3" ht="36.75" customHeight="1" x14ac:dyDescent="0.25">
      <c r="C810" s="28"/>
    </row>
    <row r="811" spans="3:3" ht="36.75" customHeight="1" x14ac:dyDescent="0.25">
      <c r="C811" s="28"/>
    </row>
    <row r="812" spans="3:3" ht="36.75" customHeight="1" x14ac:dyDescent="0.25">
      <c r="C812" s="28"/>
    </row>
    <row r="813" spans="3:3" ht="36.75" customHeight="1" x14ac:dyDescent="0.25">
      <c r="C813" s="28"/>
    </row>
    <row r="814" spans="3:3" ht="36.75" customHeight="1" x14ac:dyDescent="0.25">
      <c r="C814" s="28"/>
    </row>
    <row r="815" spans="3:3" ht="36.75" customHeight="1" x14ac:dyDescent="0.25">
      <c r="C815" s="28"/>
    </row>
    <row r="816" spans="3:3" ht="36.75" customHeight="1" x14ac:dyDescent="0.25">
      <c r="C816" s="28"/>
    </row>
    <row r="817" spans="3:3" ht="36.75" customHeight="1" x14ac:dyDescent="0.25">
      <c r="C817" s="28"/>
    </row>
    <row r="818" spans="3:3" ht="36.75" customHeight="1" x14ac:dyDescent="0.25">
      <c r="C818" s="28"/>
    </row>
    <row r="819" spans="3:3" ht="36.75" customHeight="1" x14ac:dyDescent="0.25">
      <c r="C819" s="28"/>
    </row>
    <row r="820" spans="3:3" ht="36.75" customHeight="1" x14ac:dyDescent="0.25">
      <c r="C820" s="28"/>
    </row>
    <row r="821" spans="3:3" ht="36.75" customHeight="1" x14ac:dyDescent="0.25">
      <c r="C821" s="28"/>
    </row>
    <row r="822" spans="3:3" ht="36.75" customHeight="1" x14ac:dyDescent="0.25">
      <c r="C822" s="28"/>
    </row>
    <row r="823" spans="3:3" ht="36.75" customHeight="1" x14ac:dyDescent="0.25">
      <c r="C823" s="28"/>
    </row>
    <row r="824" spans="3:3" ht="36.75" customHeight="1" x14ac:dyDescent="0.25">
      <c r="C824" s="28"/>
    </row>
    <row r="825" spans="3:3" ht="36.75" customHeight="1" x14ac:dyDescent="0.25">
      <c r="C825" s="28"/>
    </row>
    <row r="826" spans="3:3" ht="36.75" customHeight="1" x14ac:dyDescent="0.25">
      <c r="C826" s="28"/>
    </row>
    <row r="827" spans="3:3" ht="36.75" customHeight="1" x14ac:dyDescent="0.25">
      <c r="C827" s="28"/>
    </row>
    <row r="828" spans="3:3" ht="36.75" customHeight="1" x14ac:dyDescent="0.25">
      <c r="C828" s="28"/>
    </row>
    <row r="829" spans="3:3" ht="36.75" customHeight="1" x14ac:dyDescent="0.25">
      <c r="C829" s="28"/>
    </row>
    <row r="830" spans="3:3" ht="36.75" customHeight="1" x14ac:dyDescent="0.25">
      <c r="C830" s="28"/>
    </row>
    <row r="831" spans="3:3" ht="36.75" customHeight="1" x14ac:dyDescent="0.25">
      <c r="C831" s="28"/>
    </row>
    <row r="832" spans="3:3" ht="36.75" customHeight="1" x14ac:dyDescent="0.25">
      <c r="C832" s="28"/>
    </row>
    <row r="833" spans="3:3" ht="36.75" customHeight="1" x14ac:dyDescent="0.25">
      <c r="C833" s="28"/>
    </row>
    <row r="834" spans="3:3" ht="36.75" customHeight="1" x14ac:dyDescent="0.25">
      <c r="C834" s="28"/>
    </row>
    <row r="835" spans="3:3" ht="36.75" customHeight="1" x14ac:dyDescent="0.25">
      <c r="C835" s="28"/>
    </row>
    <row r="836" spans="3:3" ht="36.75" customHeight="1" x14ac:dyDescent="0.25">
      <c r="C836" s="28"/>
    </row>
    <row r="837" spans="3:3" ht="36.75" customHeight="1" x14ac:dyDescent="0.25">
      <c r="C837" s="28"/>
    </row>
    <row r="838" spans="3:3" ht="36.75" customHeight="1" x14ac:dyDescent="0.25">
      <c r="C838" s="28"/>
    </row>
    <row r="839" spans="3:3" ht="36.75" customHeight="1" x14ac:dyDescent="0.25">
      <c r="C839" s="28"/>
    </row>
    <row r="840" spans="3:3" ht="36.75" customHeight="1" x14ac:dyDescent="0.25">
      <c r="C840" s="28"/>
    </row>
    <row r="841" spans="3:3" ht="36.75" customHeight="1" x14ac:dyDescent="0.25">
      <c r="C841" s="28"/>
    </row>
    <row r="842" spans="3:3" ht="36.75" customHeight="1" x14ac:dyDescent="0.25">
      <c r="C842" s="28"/>
    </row>
    <row r="843" spans="3:3" ht="36.75" customHeight="1" x14ac:dyDescent="0.25">
      <c r="C843" s="28"/>
    </row>
    <row r="844" spans="3:3" ht="36.75" customHeight="1" x14ac:dyDescent="0.25">
      <c r="C844" s="28"/>
    </row>
    <row r="845" spans="3:3" ht="36.75" customHeight="1" x14ac:dyDescent="0.25">
      <c r="C845" s="28"/>
    </row>
    <row r="846" spans="3:3" ht="36.75" customHeight="1" x14ac:dyDescent="0.25">
      <c r="C846" s="28"/>
    </row>
    <row r="847" spans="3:3" ht="36.75" customHeight="1" x14ac:dyDescent="0.25">
      <c r="C847" s="28"/>
    </row>
    <row r="848" spans="3:3" ht="36.75" customHeight="1" x14ac:dyDescent="0.25">
      <c r="C848" s="28"/>
    </row>
    <row r="849" spans="3:3" ht="36.75" customHeight="1" x14ac:dyDescent="0.25">
      <c r="C849" s="28"/>
    </row>
    <row r="850" spans="3:3" ht="36.75" customHeight="1" x14ac:dyDescent="0.25">
      <c r="C850" s="28"/>
    </row>
    <row r="851" spans="3:3" ht="36.75" customHeight="1" x14ac:dyDescent="0.25">
      <c r="C851" s="28"/>
    </row>
    <row r="852" spans="3:3" ht="36.75" customHeight="1" x14ac:dyDescent="0.25">
      <c r="C852" s="28"/>
    </row>
    <row r="853" spans="3:3" ht="36.75" customHeight="1" x14ac:dyDescent="0.25">
      <c r="C853" s="28"/>
    </row>
    <row r="854" spans="3:3" ht="36.75" customHeight="1" x14ac:dyDescent="0.25">
      <c r="C854" s="28"/>
    </row>
    <row r="855" spans="3:3" ht="36.75" customHeight="1" x14ac:dyDescent="0.25">
      <c r="C855" s="28"/>
    </row>
    <row r="856" spans="3:3" ht="36.75" customHeight="1" x14ac:dyDescent="0.25">
      <c r="C856" s="28"/>
    </row>
    <row r="857" spans="3:3" ht="36.75" customHeight="1" x14ac:dyDescent="0.25">
      <c r="C857" s="28"/>
    </row>
    <row r="858" spans="3:3" ht="36.75" customHeight="1" x14ac:dyDescent="0.25">
      <c r="C858" s="28"/>
    </row>
    <row r="859" spans="3:3" ht="36.75" customHeight="1" x14ac:dyDescent="0.25">
      <c r="C859" s="28"/>
    </row>
    <row r="860" spans="3:3" ht="36.75" customHeight="1" x14ac:dyDescent="0.25">
      <c r="C860" s="28"/>
    </row>
    <row r="861" spans="3:3" ht="36.75" customHeight="1" x14ac:dyDescent="0.25">
      <c r="C861" s="28"/>
    </row>
    <row r="862" spans="3:3" ht="36.75" customHeight="1" x14ac:dyDescent="0.25">
      <c r="C862" s="28"/>
    </row>
    <row r="863" spans="3:3" ht="36.75" customHeight="1" x14ac:dyDescent="0.25">
      <c r="C863" s="28"/>
    </row>
    <row r="864" spans="3:3" ht="36.75" customHeight="1" x14ac:dyDescent="0.25">
      <c r="C864" s="28"/>
    </row>
    <row r="865" spans="3:3" ht="36.75" customHeight="1" x14ac:dyDescent="0.25">
      <c r="C865" s="28"/>
    </row>
    <row r="866" spans="3:3" ht="36.75" customHeight="1" x14ac:dyDescent="0.25">
      <c r="C866" s="28"/>
    </row>
    <row r="867" spans="3:3" ht="36.75" customHeight="1" x14ac:dyDescent="0.25">
      <c r="C867" s="28"/>
    </row>
    <row r="868" spans="3:3" ht="36.75" customHeight="1" x14ac:dyDescent="0.25">
      <c r="C868" s="28"/>
    </row>
  </sheetData>
  <mergeCells count="19">
    <mergeCell ref="B154:C154"/>
    <mergeCell ref="B155:C155"/>
    <mergeCell ref="B156:C156"/>
    <mergeCell ref="B157:C157"/>
    <mergeCell ref="B158:C158"/>
    <mergeCell ref="B153:C153"/>
    <mergeCell ref="A1:F1"/>
    <mergeCell ref="A2:F2"/>
    <mergeCell ref="C3:F3"/>
    <mergeCell ref="A4:A5"/>
    <mergeCell ref="B4:B5"/>
    <mergeCell ref="C4:C5"/>
    <mergeCell ref="D4:D5"/>
    <mergeCell ref="E4:F4"/>
    <mergeCell ref="D25:D26"/>
    <mergeCell ref="E25:E26"/>
    <mergeCell ref="B149:F149"/>
    <mergeCell ref="B150:F150"/>
    <mergeCell ref="B152:C152"/>
  </mergeCells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919"/>
  <sheetViews>
    <sheetView workbookViewId="0">
      <selection activeCell="H112" sqref="H112"/>
    </sheetView>
  </sheetViews>
  <sheetFormatPr defaultRowHeight="15" x14ac:dyDescent="0.2"/>
  <cols>
    <col min="1" max="1" width="5.7109375" style="56" customWidth="1"/>
    <col min="2" max="2" width="4.140625" style="111" customWidth="1"/>
    <col min="3" max="3" width="3.140625" style="112" customWidth="1"/>
    <col min="4" max="4" width="3.140625" style="113" customWidth="1"/>
    <col min="5" max="5" width="52.5703125" style="106" customWidth="1"/>
    <col min="6" max="6" width="14.42578125" style="107" customWidth="1"/>
    <col min="7" max="7" width="14.140625" style="107" customWidth="1"/>
    <col min="8" max="8" width="12.7109375" style="107" customWidth="1"/>
    <col min="9" max="9" width="1.140625" style="38" customWidth="1"/>
    <col min="10" max="10" width="11.42578125" style="144" customWidth="1"/>
    <col min="11" max="11" width="13.85546875" style="38" customWidth="1"/>
    <col min="12" max="256" width="9.140625" style="38"/>
    <col min="257" max="257" width="6.140625" style="38" customWidth="1"/>
    <col min="258" max="258" width="6.85546875" style="38" customWidth="1"/>
    <col min="259" max="259" width="6.28515625" style="38" customWidth="1"/>
    <col min="260" max="260" width="5.7109375" style="38" customWidth="1"/>
    <col min="261" max="261" width="51.42578125" style="38" customWidth="1"/>
    <col min="262" max="262" width="11.5703125" style="38" customWidth="1"/>
    <col min="263" max="263" width="9.7109375" style="38" customWidth="1"/>
    <col min="264" max="264" width="10" style="38" customWidth="1"/>
    <col min="265" max="512" width="9.140625" style="38"/>
    <col min="513" max="513" width="6.140625" style="38" customWidth="1"/>
    <col min="514" max="514" width="6.85546875" style="38" customWidth="1"/>
    <col min="515" max="515" width="6.28515625" style="38" customWidth="1"/>
    <col min="516" max="516" width="5.7109375" style="38" customWidth="1"/>
    <col min="517" max="517" width="51.42578125" style="38" customWidth="1"/>
    <col min="518" max="518" width="11.5703125" style="38" customWidth="1"/>
    <col min="519" max="519" width="9.7109375" style="38" customWidth="1"/>
    <col min="520" max="520" width="10" style="38" customWidth="1"/>
    <col min="521" max="768" width="9.140625" style="38"/>
    <col min="769" max="769" width="6.140625" style="38" customWidth="1"/>
    <col min="770" max="770" width="6.85546875" style="38" customWidth="1"/>
    <col min="771" max="771" width="6.28515625" style="38" customWidth="1"/>
    <col min="772" max="772" width="5.7109375" style="38" customWidth="1"/>
    <col min="773" max="773" width="51.42578125" style="38" customWidth="1"/>
    <col min="774" max="774" width="11.5703125" style="38" customWidth="1"/>
    <col min="775" max="775" width="9.7109375" style="38" customWidth="1"/>
    <col min="776" max="776" width="10" style="38" customWidth="1"/>
    <col min="777" max="1024" width="9.140625" style="38"/>
    <col min="1025" max="1025" width="6.140625" style="38" customWidth="1"/>
    <col min="1026" max="1026" width="6.85546875" style="38" customWidth="1"/>
    <col min="1027" max="1027" width="6.28515625" style="38" customWidth="1"/>
    <col min="1028" max="1028" width="5.7109375" style="38" customWidth="1"/>
    <col min="1029" max="1029" width="51.42578125" style="38" customWidth="1"/>
    <col min="1030" max="1030" width="11.5703125" style="38" customWidth="1"/>
    <col min="1031" max="1031" width="9.7109375" style="38" customWidth="1"/>
    <col min="1032" max="1032" width="10" style="38" customWidth="1"/>
    <col min="1033" max="1280" width="9.140625" style="38"/>
    <col min="1281" max="1281" width="6.140625" style="38" customWidth="1"/>
    <col min="1282" max="1282" width="6.85546875" style="38" customWidth="1"/>
    <col min="1283" max="1283" width="6.28515625" style="38" customWidth="1"/>
    <col min="1284" max="1284" width="5.7109375" style="38" customWidth="1"/>
    <col min="1285" max="1285" width="51.42578125" style="38" customWidth="1"/>
    <col min="1286" max="1286" width="11.5703125" style="38" customWidth="1"/>
    <col min="1287" max="1287" width="9.7109375" style="38" customWidth="1"/>
    <col min="1288" max="1288" width="10" style="38" customWidth="1"/>
    <col min="1289" max="1536" width="9.140625" style="38"/>
    <col min="1537" max="1537" width="6.140625" style="38" customWidth="1"/>
    <col min="1538" max="1538" width="6.85546875" style="38" customWidth="1"/>
    <col min="1539" max="1539" width="6.28515625" style="38" customWidth="1"/>
    <col min="1540" max="1540" width="5.7109375" style="38" customWidth="1"/>
    <col min="1541" max="1541" width="51.42578125" style="38" customWidth="1"/>
    <col min="1542" max="1542" width="11.5703125" style="38" customWidth="1"/>
    <col min="1543" max="1543" width="9.7109375" style="38" customWidth="1"/>
    <col min="1544" max="1544" width="10" style="38" customWidth="1"/>
    <col min="1545" max="1792" width="9.140625" style="38"/>
    <col min="1793" max="1793" width="6.140625" style="38" customWidth="1"/>
    <col min="1794" max="1794" width="6.85546875" style="38" customWidth="1"/>
    <col min="1795" max="1795" width="6.28515625" style="38" customWidth="1"/>
    <col min="1796" max="1796" width="5.7109375" style="38" customWidth="1"/>
    <col min="1797" max="1797" width="51.42578125" style="38" customWidth="1"/>
    <col min="1798" max="1798" width="11.5703125" style="38" customWidth="1"/>
    <col min="1799" max="1799" width="9.7109375" style="38" customWidth="1"/>
    <col min="1800" max="1800" width="10" style="38" customWidth="1"/>
    <col min="1801" max="2048" width="9.140625" style="38"/>
    <col min="2049" max="2049" width="6.140625" style="38" customWidth="1"/>
    <col min="2050" max="2050" width="6.85546875" style="38" customWidth="1"/>
    <col min="2051" max="2051" width="6.28515625" style="38" customWidth="1"/>
    <col min="2052" max="2052" width="5.7109375" style="38" customWidth="1"/>
    <col min="2053" max="2053" width="51.42578125" style="38" customWidth="1"/>
    <col min="2054" max="2054" width="11.5703125" style="38" customWidth="1"/>
    <col min="2055" max="2055" width="9.7109375" style="38" customWidth="1"/>
    <col min="2056" max="2056" width="10" style="38" customWidth="1"/>
    <col min="2057" max="2304" width="9.140625" style="38"/>
    <col min="2305" max="2305" width="6.140625" style="38" customWidth="1"/>
    <col min="2306" max="2306" width="6.85546875" style="38" customWidth="1"/>
    <col min="2307" max="2307" width="6.28515625" style="38" customWidth="1"/>
    <col min="2308" max="2308" width="5.7109375" style="38" customWidth="1"/>
    <col min="2309" max="2309" width="51.42578125" style="38" customWidth="1"/>
    <col min="2310" max="2310" width="11.5703125" style="38" customWidth="1"/>
    <col min="2311" max="2311" width="9.7109375" style="38" customWidth="1"/>
    <col min="2312" max="2312" width="10" style="38" customWidth="1"/>
    <col min="2313" max="2560" width="9.140625" style="38"/>
    <col min="2561" max="2561" width="6.140625" style="38" customWidth="1"/>
    <col min="2562" max="2562" width="6.85546875" style="38" customWidth="1"/>
    <col min="2563" max="2563" width="6.28515625" style="38" customWidth="1"/>
    <col min="2564" max="2564" width="5.7109375" style="38" customWidth="1"/>
    <col min="2565" max="2565" width="51.42578125" style="38" customWidth="1"/>
    <col min="2566" max="2566" width="11.5703125" style="38" customWidth="1"/>
    <col min="2567" max="2567" width="9.7109375" style="38" customWidth="1"/>
    <col min="2568" max="2568" width="10" style="38" customWidth="1"/>
    <col min="2569" max="2816" width="9.140625" style="38"/>
    <col min="2817" max="2817" width="6.140625" style="38" customWidth="1"/>
    <col min="2818" max="2818" width="6.85546875" style="38" customWidth="1"/>
    <col min="2819" max="2819" width="6.28515625" style="38" customWidth="1"/>
    <col min="2820" max="2820" width="5.7109375" style="38" customWidth="1"/>
    <col min="2821" max="2821" width="51.42578125" style="38" customWidth="1"/>
    <col min="2822" max="2822" width="11.5703125" style="38" customWidth="1"/>
    <col min="2823" max="2823" width="9.7109375" style="38" customWidth="1"/>
    <col min="2824" max="2824" width="10" style="38" customWidth="1"/>
    <col min="2825" max="3072" width="9.140625" style="38"/>
    <col min="3073" max="3073" width="6.140625" style="38" customWidth="1"/>
    <col min="3074" max="3074" width="6.85546875" style="38" customWidth="1"/>
    <col min="3075" max="3075" width="6.28515625" style="38" customWidth="1"/>
    <col min="3076" max="3076" width="5.7109375" style="38" customWidth="1"/>
    <col min="3077" max="3077" width="51.42578125" style="38" customWidth="1"/>
    <col min="3078" max="3078" width="11.5703125" style="38" customWidth="1"/>
    <col min="3079" max="3079" width="9.7109375" style="38" customWidth="1"/>
    <col min="3080" max="3080" width="10" style="38" customWidth="1"/>
    <col min="3081" max="3328" width="9.140625" style="38"/>
    <col min="3329" max="3329" width="6.140625" style="38" customWidth="1"/>
    <col min="3330" max="3330" width="6.85546875" style="38" customWidth="1"/>
    <col min="3331" max="3331" width="6.28515625" style="38" customWidth="1"/>
    <col min="3332" max="3332" width="5.7109375" style="38" customWidth="1"/>
    <col min="3333" max="3333" width="51.42578125" style="38" customWidth="1"/>
    <col min="3334" max="3334" width="11.5703125" style="38" customWidth="1"/>
    <col min="3335" max="3335" width="9.7109375" style="38" customWidth="1"/>
    <col min="3336" max="3336" width="10" style="38" customWidth="1"/>
    <col min="3337" max="3584" width="9.140625" style="38"/>
    <col min="3585" max="3585" width="6.140625" style="38" customWidth="1"/>
    <col min="3586" max="3586" width="6.85546875" style="38" customWidth="1"/>
    <col min="3587" max="3587" width="6.28515625" style="38" customWidth="1"/>
    <col min="3588" max="3588" width="5.7109375" style="38" customWidth="1"/>
    <col min="3589" max="3589" width="51.42578125" style="38" customWidth="1"/>
    <col min="3590" max="3590" width="11.5703125" style="38" customWidth="1"/>
    <col min="3591" max="3591" width="9.7109375" style="38" customWidth="1"/>
    <col min="3592" max="3592" width="10" style="38" customWidth="1"/>
    <col min="3593" max="3840" width="9.140625" style="38"/>
    <col min="3841" max="3841" width="6.140625" style="38" customWidth="1"/>
    <col min="3842" max="3842" width="6.85546875" style="38" customWidth="1"/>
    <col min="3843" max="3843" width="6.28515625" style="38" customWidth="1"/>
    <col min="3844" max="3844" width="5.7109375" style="38" customWidth="1"/>
    <col min="3845" max="3845" width="51.42578125" style="38" customWidth="1"/>
    <col min="3846" max="3846" width="11.5703125" style="38" customWidth="1"/>
    <col min="3847" max="3847" width="9.7109375" style="38" customWidth="1"/>
    <col min="3848" max="3848" width="10" style="38" customWidth="1"/>
    <col min="3849" max="4096" width="9.140625" style="38"/>
    <col min="4097" max="4097" width="6.140625" style="38" customWidth="1"/>
    <col min="4098" max="4098" width="6.85546875" style="38" customWidth="1"/>
    <col min="4099" max="4099" width="6.28515625" style="38" customWidth="1"/>
    <col min="4100" max="4100" width="5.7109375" style="38" customWidth="1"/>
    <col min="4101" max="4101" width="51.42578125" style="38" customWidth="1"/>
    <col min="4102" max="4102" width="11.5703125" style="38" customWidth="1"/>
    <col min="4103" max="4103" width="9.7109375" style="38" customWidth="1"/>
    <col min="4104" max="4104" width="10" style="38" customWidth="1"/>
    <col min="4105" max="4352" width="9.140625" style="38"/>
    <col min="4353" max="4353" width="6.140625" style="38" customWidth="1"/>
    <col min="4354" max="4354" width="6.85546875" style="38" customWidth="1"/>
    <col min="4355" max="4355" width="6.28515625" style="38" customWidth="1"/>
    <col min="4356" max="4356" width="5.7109375" style="38" customWidth="1"/>
    <col min="4357" max="4357" width="51.42578125" style="38" customWidth="1"/>
    <col min="4358" max="4358" width="11.5703125" style="38" customWidth="1"/>
    <col min="4359" max="4359" width="9.7109375" style="38" customWidth="1"/>
    <col min="4360" max="4360" width="10" style="38" customWidth="1"/>
    <col min="4361" max="4608" width="9.140625" style="38"/>
    <col min="4609" max="4609" width="6.140625" style="38" customWidth="1"/>
    <col min="4610" max="4610" width="6.85546875" style="38" customWidth="1"/>
    <col min="4611" max="4611" width="6.28515625" style="38" customWidth="1"/>
    <col min="4612" max="4612" width="5.7109375" style="38" customWidth="1"/>
    <col min="4613" max="4613" width="51.42578125" style="38" customWidth="1"/>
    <col min="4614" max="4614" width="11.5703125" style="38" customWidth="1"/>
    <col min="4615" max="4615" width="9.7109375" style="38" customWidth="1"/>
    <col min="4616" max="4616" width="10" style="38" customWidth="1"/>
    <col min="4617" max="4864" width="9.140625" style="38"/>
    <col min="4865" max="4865" width="6.140625" style="38" customWidth="1"/>
    <col min="4866" max="4866" width="6.85546875" style="38" customWidth="1"/>
    <col min="4867" max="4867" width="6.28515625" style="38" customWidth="1"/>
    <col min="4868" max="4868" width="5.7109375" style="38" customWidth="1"/>
    <col min="4869" max="4869" width="51.42578125" style="38" customWidth="1"/>
    <col min="4870" max="4870" width="11.5703125" style="38" customWidth="1"/>
    <col min="4871" max="4871" width="9.7109375" style="38" customWidth="1"/>
    <col min="4872" max="4872" width="10" style="38" customWidth="1"/>
    <col min="4873" max="5120" width="9.140625" style="38"/>
    <col min="5121" max="5121" width="6.140625" style="38" customWidth="1"/>
    <col min="5122" max="5122" width="6.85546875" style="38" customWidth="1"/>
    <col min="5123" max="5123" width="6.28515625" style="38" customWidth="1"/>
    <col min="5124" max="5124" width="5.7109375" style="38" customWidth="1"/>
    <col min="5125" max="5125" width="51.42578125" style="38" customWidth="1"/>
    <col min="5126" max="5126" width="11.5703125" style="38" customWidth="1"/>
    <col min="5127" max="5127" width="9.7109375" style="38" customWidth="1"/>
    <col min="5128" max="5128" width="10" style="38" customWidth="1"/>
    <col min="5129" max="5376" width="9.140625" style="38"/>
    <col min="5377" max="5377" width="6.140625" style="38" customWidth="1"/>
    <col min="5378" max="5378" width="6.85546875" style="38" customWidth="1"/>
    <col min="5379" max="5379" width="6.28515625" style="38" customWidth="1"/>
    <col min="5380" max="5380" width="5.7109375" style="38" customWidth="1"/>
    <col min="5381" max="5381" width="51.42578125" style="38" customWidth="1"/>
    <col min="5382" max="5382" width="11.5703125" style="38" customWidth="1"/>
    <col min="5383" max="5383" width="9.7109375" style="38" customWidth="1"/>
    <col min="5384" max="5384" width="10" style="38" customWidth="1"/>
    <col min="5385" max="5632" width="9.140625" style="38"/>
    <col min="5633" max="5633" width="6.140625" style="38" customWidth="1"/>
    <col min="5634" max="5634" width="6.85546875" style="38" customWidth="1"/>
    <col min="5635" max="5635" width="6.28515625" style="38" customWidth="1"/>
    <col min="5636" max="5636" width="5.7109375" style="38" customWidth="1"/>
    <col min="5637" max="5637" width="51.42578125" style="38" customWidth="1"/>
    <col min="5638" max="5638" width="11.5703125" style="38" customWidth="1"/>
    <col min="5639" max="5639" width="9.7109375" style="38" customWidth="1"/>
    <col min="5640" max="5640" width="10" style="38" customWidth="1"/>
    <col min="5641" max="5888" width="9.140625" style="38"/>
    <col min="5889" max="5889" width="6.140625" style="38" customWidth="1"/>
    <col min="5890" max="5890" width="6.85546875" style="38" customWidth="1"/>
    <col min="5891" max="5891" width="6.28515625" style="38" customWidth="1"/>
    <col min="5892" max="5892" width="5.7109375" style="38" customWidth="1"/>
    <col min="5893" max="5893" width="51.42578125" style="38" customWidth="1"/>
    <col min="5894" max="5894" width="11.5703125" style="38" customWidth="1"/>
    <col min="5895" max="5895" width="9.7109375" style="38" customWidth="1"/>
    <col min="5896" max="5896" width="10" style="38" customWidth="1"/>
    <col min="5897" max="6144" width="9.140625" style="38"/>
    <col min="6145" max="6145" width="6.140625" style="38" customWidth="1"/>
    <col min="6146" max="6146" width="6.85546875" style="38" customWidth="1"/>
    <col min="6147" max="6147" width="6.28515625" style="38" customWidth="1"/>
    <col min="6148" max="6148" width="5.7109375" style="38" customWidth="1"/>
    <col min="6149" max="6149" width="51.42578125" style="38" customWidth="1"/>
    <col min="6150" max="6150" width="11.5703125" style="38" customWidth="1"/>
    <col min="6151" max="6151" width="9.7109375" style="38" customWidth="1"/>
    <col min="6152" max="6152" width="10" style="38" customWidth="1"/>
    <col min="6153" max="6400" width="9.140625" style="38"/>
    <col min="6401" max="6401" width="6.140625" style="38" customWidth="1"/>
    <col min="6402" max="6402" width="6.85546875" style="38" customWidth="1"/>
    <col min="6403" max="6403" width="6.28515625" style="38" customWidth="1"/>
    <col min="6404" max="6404" width="5.7109375" style="38" customWidth="1"/>
    <col min="6405" max="6405" width="51.42578125" style="38" customWidth="1"/>
    <col min="6406" max="6406" width="11.5703125" style="38" customWidth="1"/>
    <col min="6407" max="6407" width="9.7109375" style="38" customWidth="1"/>
    <col min="6408" max="6408" width="10" style="38" customWidth="1"/>
    <col min="6409" max="6656" width="9.140625" style="38"/>
    <col min="6657" max="6657" width="6.140625" style="38" customWidth="1"/>
    <col min="6658" max="6658" width="6.85546875" style="38" customWidth="1"/>
    <col min="6659" max="6659" width="6.28515625" style="38" customWidth="1"/>
    <col min="6660" max="6660" width="5.7109375" style="38" customWidth="1"/>
    <col min="6661" max="6661" width="51.42578125" style="38" customWidth="1"/>
    <col min="6662" max="6662" width="11.5703125" style="38" customWidth="1"/>
    <col min="6663" max="6663" width="9.7109375" style="38" customWidth="1"/>
    <col min="6664" max="6664" width="10" style="38" customWidth="1"/>
    <col min="6665" max="6912" width="9.140625" style="38"/>
    <col min="6913" max="6913" width="6.140625" style="38" customWidth="1"/>
    <col min="6914" max="6914" width="6.85546875" style="38" customWidth="1"/>
    <col min="6915" max="6915" width="6.28515625" style="38" customWidth="1"/>
    <col min="6916" max="6916" width="5.7109375" style="38" customWidth="1"/>
    <col min="6917" max="6917" width="51.42578125" style="38" customWidth="1"/>
    <col min="6918" max="6918" width="11.5703125" style="38" customWidth="1"/>
    <col min="6919" max="6919" width="9.7109375" style="38" customWidth="1"/>
    <col min="6920" max="6920" width="10" style="38" customWidth="1"/>
    <col min="6921" max="7168" width="9.140625" style="38"/>
    <col min="7169" max="7169" width="6.140625" style="38" customWidth="1"/>
    <col min="7170" max="7170" width="6.85546875" style="38" customWidth="1"/>
    <col min="7171" max="7171" width="6.28515625" style="38" customWidth="1"/>
    <col min="7172" max="7172" width="5.7109375" style="38" customWidth="1"/>
    <col min="7173" max="7173" width="51.42578125" style="38" customWidth="1"/>
    <col min="7174" max="7174" width="11.5703125" style="38" customWidth="1"/>
    <col min="7175" max="7175" width="9.7109375" style="38" customWidth="1"/>
    <col min="7176" max="7176" width="10" style="38" customWidth="1"/>
    <col min="7177" max="7424" width="9.140625" style="38"/>
    <col min="7425" max="7425" width="6.140625" style="38" customWidth="1"/>
    <col min="7426" max="7426" width="6.85546875" style="38" customWidth="1"/>
    <col min="7427" max="7427" width="6.28515625" style="38" customWidth="1"/>
    <col min="7428" max="7428" width="5.7109375" style="38" customWidth="1"/>
    <col min="7429" max="7429" width="51.42578125" style="38" customWidth="1"/>
    <col min="7430" max="7430" width="11.5703125" style="38" customWidth="1"/>
    <col min="7431" max="7431" width="9.7109375" style="38" customWidth="1"/>
    <col min="7432" max="7432" width="10" style="38" customWidth="1"/>
    <col min="7433" max="7680" width="9.140625" style="38"/>
    <col min="7681" max="7681" width="6.140625" style="38" customWidth="1"/>
    <col min="7682" max="7682" width="6.85546875" style="38" customWidth="1"/>
    <col min="7683" max="7683" width="6.28515625" style="38" customWidth="1"/>
    <col min="7684" max="7684" width="5.7109375" style="38" customWidth="1"/>
    <col min="7685" max="7685" width="51.42578125" style="38" customWidth="1"/>
    <col min="7686" max="7686" width="11.5703125" style="38" customWidth="1"/>
    <col min="7687" max="7687" width="9.7109375" style="38" customWidth="1"/>
    <col min="7688" max="7688" width="10" style="38" customWidth="1"/>
    <col min="7689" max="7936" width="9.140625" style="38"/>
    <col min="7937" max="7937" width="6.140625" style="38" customWidth="1"/>
    <col min="7938" max="7938" width="6.85546875" style="38" customWidth="1"/>
    <col min="7939" max="7939" width="6.28515625" style="38" customWidth="1"/>
    <col min="7940" max="7940" width="5.7109375" style="38" customWidth="1"/>
    <col min="7941" max="7941" width="51.42578125" style="38" customWidth="1"/>
    <col min="7942" max="7942" width="11.5703125" style="38" customWidth="1"/>
    <col min="7943" max="7943" width="9.7109375" style="38" customWidth="1"/>
    <col min="7944" max="7944" width="10" style="38" customWidth="1"/>
    <col min="7945" max="8192" width="9.140625" style="38"/>
    <col min="8193" max="8193" width="6.140625" style="38" customWidth="1"/>
    <col min="8194" max="8194" width="6.85546875" style="38" customWidth="1"/>
    <col min="8195" max="8195" width="6.28515625" style="38" customWidth="1"/>
    <col min="8196" max="8196" width="5.7109375" style="38" customWidth="1"/>
    <col min="8197" max="8197" width="51.42578125" style="38" customWidth="1"/>
    <col min="8198" max="8198" width="11.5703125" style="38" customWidth="1"/>
    <col min="8199" max="8199" width="9.7109375" style="38" customWidth="1"/>
    <col min="8200" max="8200" width="10" style="38" customWidth="1"/>
    <col min="8201" max="8448" width="9.140625" style="38"/>
    <col min="8449" max="8449" width="6.140625" style="38" customWidth="1"/>
    <col min="8450" max="8450" width="6.85546875" style="38" customWidth="1"/>
    <col min="8451" max="8451" width="6.28515625" style="38" customWidth="1"/>
    <col min="8452" max="8452" width="5.7109375" style="38" customWidth="1"/>
    <col min="8453" max="8453" width="51.42578125" style="38" customWidth="1"/>
    <col min="8454" max="8454" width="11.5703125" style="38" customWidth="1"/>
    <col min="8455" max="8455" width="9.7109375" style="38" customWidth="1"/>
    <col min="8456" max="8456" width="10" style="38" customWidth="1"/>
    <col min="8457" max="8704" width="9.140625" style="38"/>
    <col min="8705" max="8705" width="6.140625" style="38" customWidth="1"/>
    <col min="8706" max="8706" width="6.85546875" style="38" customWidth="1"/>
    <col min="8707" max="8707" width="6.28515625" style="38" customWidth="1"/>
    <col min="8708" max="8708" width="5.7109375" style="38" customWidth="1"/>
    <col min="8709" max="8709" width="51.42578125" style="38" customWidth="1"/>
    <col min="8710" max="8710" width="11.5703125" style="38" customWidth="1"/>
    <col min="8711" max="8711" width="9.7109375" style="38" customWidth="1"/>
    <col min="8712" max="8712" width="10" style="38" customWidth="1"/>
    <col min="8713" max="8960" width="9.140625" style="38"/>
    <col min="8961" max="8961" width="6.140625" style="38" customWidth="1"/>
    <col min="8962" max="8962" width="6.85546875" style="38" customWidth="1"/>
    <col min="8963" max="8963" width="6.28515625" style="38" customWidth="1"/>
    <col min="8964" max="8964" width="5.7109375" style="38" customWidth="1"/>
    <col min="8965" max="8965" width="51.42578125" style="38" customWidth="1"/>
    <col min="8966" max="8966" width="11.5703125" style="38" customWidth="1"/>
    <col min="8967" max="8967" width="9.7109375" style="38" customWidth="1"/>
    <col min="8968" max="8968" width="10" style="38" customWidth="1"/>
    <col min="8969" max="9216" width="9.140625" style="38"/>
    <col min="9217" max="9217" width="6.140625" style="38" customWidth="1"/>
    <col min="9218" max="9218" width="6.85546875" style="38" customWidth="1"/>
    <col min="9219" max="9219" width="6.28515625" style="38" customWidth="1"/>
    <col min="9220" max="9220" width="5.7109375" style="38" customWidth="1"/>
    <col min="9221" max="9221" width="51.42578125" style="38" customWidth="1"/>
    <col min="9222" max="9222" width="11.5703125" style="38" customWidth="1"/>
    <col min="9223" max="9223" width="9.7109375" style="38" customWidth="1"/>
    <col min="9224" max="9224" width="10" style="38" customWidth="1"/>
    <col min="9225" max="9472" width="9.140625" style="38"/>
    <col min="9473" max="9473" width="6.140625" style="38" customWidth="1"/>
    <col min="9474" max="9474" width="6.85546875" style="38" customWidth="1"/>
    <col min="9475" max="9475" width="6.28515625" style="38" customWidth="1"/>
    <col min="9476" max="9476" width="5.7109375" style="38" customWidth="1"/>
    <col min="9477" max="9477" width="51.42578125" style="38" customWidth="1"/>
    <col min="9478" max="9478" width="11.5703125" style="38" customWidth="1"/>
    <col min="9479" max="9479" width="9.7109375" style="38" customWidth="1"/>
    <col min="9480" max="9480" width="10" style="38" customWidth="1"/>
    <col min="9481" max="9728" width="9.140625" style="38"/>
    <col min="9729" max="9729" width="6.140625" style="38" customWidth="1"/>
    <col min="9730" max="9730" width="6.85546875" style="38" customWidth="1"/>
    <col min="9731" max="9731" width="6.28515625" style="38" customWidth="1"/>
    <col min="9732" max="9732" width="5.7109375" style="38" customWidth="1"/>
    <col min="9733" max="9733" width="51.42578125" style="38" customWidth="1"/>
    <col min="9734" max="9734" width="11.5703125" style="38" customWidth="1"/>
    <col min="9735" max="9735" width="9.7109375" style="38" customWidth="1"/>
    <col min="9736" max="9736" width="10" style="38" customWidth="1"/>
    <col min="9737" max="9984" width="9.140625" style="38"/>
    <col min="9985" max="9985" width="6.140625" style="38" customWidth="1"/>
    <col min="9986" max="9986" width="6.85546875" style="38" customWidth="1"/>
    <col min="9987" max="9987" width="6.28515625" style="38" customWidth="1"/>
    <col min="9988" max="9988" width="5.7109375" style="38" customWidth="1"/>
    <col min="9989" max="9989" width="51.42578125" style="38" customWidth="1"/>
    <col min="9990" max="9990" width="11.5703125" style="38" customWidth="1"/>
    <col min="9991" max="9991" width="9.7109375" style="38" customWidth="1"/>
    <col min="9992" max="9992" width="10" style="38" customWidth="1"/>
    <col min="9993" max="10240" width="9.140625" style="38"/>
    <col min="10241" max="10241" width="6.140625" style="38" customWidth="1"/>
    <col min="10242" max="10242" width="6.85546875" style="38" customWidth="1"/>
    <col min="10243" max="10243" width="6.28515625" style="38" customWidth="1"/>
    <col min="10244" max="10244" width="5.7109375" style="38" customWidth="1"/>
    <col min="10245" max="10245" width="51.42578125" style="38" customWidth="1"/>
    <col min="10246" max="10246" width="11.5703125" style="38" customWidth="1"/>
    <col min="10247" max="10247" width="9.7109375" style="38" customWidth="1"/>
    <col min="10248" max="10248" width="10" style="38" customWidth="1"/>
    <col min="10249" max="10496" width="9.140625" style="38"/>
    <col min="10497" max="10497" width="6.140625" style="38" customWidth="1"/>
    <col min="10498" max="10498" width="6.85546875" style="38" customWidth="1"/>
    <col min="10499" max="10499" width="6.28515625" style="38" customWidth="1"/>
    <col min="10500" max="10500" width="5.7109375" style="38" customWidth="1"/>
    <col min="10501" max="10501" width="51.42578125" style="38" customWidth="1"/>
    <col min="10502" max="10502" width="11.5703125" style="38" customWidth="1"/>
    <col min="10503" max="10503" width="9.7109375" style="38" customWidth="1"/>
    <col min="10504" max="10504" width="10" style="38" customWidth="1"/>
    <col min="10505" max="10752" width="9.140625" style="38"/>
    <col min="10753" max="10753" width="6.140625" style="38" customWidth="1"/>
    <col min="10754" max="10754" width="6.85546875" style="38" customWidth="1"/>
    <col min="10755" max="10755" width="6.28515625" style="38" customWidth="1"/>
    <col min="10756" max="10756" width="5.7109375" style="38" customWidth="1"/>
    <col min="10757" max="10757" width="51.42578125" style="38" customWidth="1"/>
    <col min="10758" max="10758" width="11.5703125" style="38" customWidth="1"/>
    <col min="10759" max="10759" width="9.7109375" style="38" customWidth="1"/>
    <col min="10760" max="10760" width="10" style="38" customWidth="1"/>
    <col min="10761" max="11008" width="9.140625" style="38"/>
    <col min="11009" max="11009" width="6.140625" style="38" customWidth="1"/>
    <col min="11010" max="11010" width="6.85546875" style="38" customWidth="1"/>
    <col min="11011" max="11011" width="6.28515625" style="38" customWidth="1"/>
    <col min="11012" max="11012" width="5.7109375" style="38" customWidth="1"/>
    <col min="11013" max="11013" width="51.42578125" style="38" customWidth="1"/>
    <col min="11014" max="11014" width="11.5703125" style="38" customWidth="1"/>
    <col min="11015" max="11015" width="9.7109375" style="38" customWidth="1"/>
    <col min="11016" max="11016" width="10" style="38" customWidth="1"/>
    <col min="11017" max="11264" width="9.140625" style="38"/>
    <col min="11265" max="11265" width="6.140625" style="38" customWidth="1"/>
    <col min="11266" max="11266" width="6.85546875" style="38" customWidth="1"/>
    <col min="11267" max="11267" width="6.28515625" style="38" customWidth="1"/>
    <col min="11268" max="11268" width="5.7109375" style="38" customWidth="1"/>
    <col min="11269" max="11269" width="51.42578125" style="38" customWidth="1"/>
    <col min="11270" max="11270" width="11.5703125" style="38" customWidth="1"/>
    <col min="11271" max="11271" width="9.7109375" style="38" customWidth="1"/>
    <col min="11272" max="11272" width="10" style="38" customWidth="1"/>
    <col min="11273" max="11520" width="9.140625" style="38"/>
    <col min="11521" max="11521" width="6.140625" style="38" customWidth="1"/>
    <col min="11522" max="11522" width="6.85546875" style="38" customWidth="1"/>
    <col min="11523" max="11523" width="6.28515625" style="38" customWidth="1"/>
    <col min="11524" max="11524" width="5.7109375" style="38" customWidth="1"/>
    <col min="11525" max="11525" width="51.42578125" style="38" customWidth="1"/>
    <col min="11526" max="11526" width="11.5703125" style="38" customWidth="1"/>
    <col min="11527" max="11527" width="9.7109375" style="38" customWidth="1"/>
    <col min="11528" max="11528" width="10" style="38" customWidth="1"/>
    <col min="11529" max="11776" width="9.140625" style="38"/>
    <col min="11777" max="11777" width="6.140625" style="38" customWidth="1"/>
    <col min="11778" max="11778" width="6.85546875" style="38" customWidth="1"/>
    <col min="11779" max="11779" width="6.28515625" style="38" customWidth="1"/>
    <col min="11780" max="11780" width="5.7109375" style="38" customWidth="1"/>
    <col min="11781" max="11781" width="51.42578125" style="38" customWidth="1"/>
    <col min="11782" max="11782" width="11.5703125" style="38" customWidth="1"/>
    <col min="11783" max="11783" width="9.7109375" style="38" customWidth="1"/>
    <col min="11784" max="11784" width="10" style="38" customWidth="1"/>
    <col min="11785" max="12032" width="9.140625" style="38"/>
    <col min="12033" max="12033" width="6.140625" style="38" customWidth="1"/>
    <col min="12034" max="12034" width="6.85546875" style="38" customWidth="1"/>
    <col min="12035" max="12035" width="6.28515625" style="38" customWidth="1"/>
    <col min="12036" max="12036" width="5.7109375" style="38" customWidth="1"/>
    <col min="12037" max="12037" width="51.42578125" style="38" customWidth="1"/>
    <col min="12038" max="12038" width="11.5703125" style="38" customWidth="1"/>
    <col min="12039" max="12039" width="9.7109375" style="38" customWidth="1"/>
    <col min="12040" max="12040" width="10" style="38" customWidth="1"/>
    <col min="12041" max="12288" width="9.140625" style="38"/>
    <col min="12289" max="12289" width="6.140625" style="38" customWidth="1"/>
    <col min="12290" max="12290" width="6.85546875" style="38" customWidth="1"/>
    <col min="12291" max="12291" width="6.28515625" style="38" customWidth="1"/>
    <col min="12292" max="12292" width="5.7109375" style="38" customWidth="1"/>
    <col min="12293" max="12293" width="51.42578125" style="38" customWidth="1"/>
    <col min="12294" max="12294" width="11.5703125" style="38" customWidth="1"/>
    <col min="12295" max="12295" width="9.7109375" style="38" customWidth="1"/>
    <col min="12296" max="12296" width="10" style="38" customWidth="1"/>
    <col min="12297" max="12544" width="9.140625" style="38"/>
    <col min="12545" max="12545" width="6.140625" style="38" customWidth="1"/>
    <col min="12546" max="12546" width="6.85546875" style="38" customWidth="1"/>
    <col min="12547" max="12547" width="6.28515625" style="38" customWidth="1"/>
    <col min="12548" max="12548" width="5.7109375" style="38" customWidth="1"/>
    <col min="12549" max="12549" width="51.42578125" style="38" customWidth="1"/>
    <col min="12550" max="12550" width="11.5703125" style="38" customWidth="1"/>
    <col min="12551" max="12551" width="9.7109375" style="38" customWidth="1"/>
    <col min="12552" max="12552" width="10" style="38" customWidth="1"/>
    <col min="12553" max="12800" width="9.140625" style="38"/>
    <col min="12801" max="12801" width="6.140625" style="38" customWidth="1"/>
    <col min="12802" max="12802" width="6.85546875" style="38" customWidth="1"/>
    <col min="12803" max="12803" width="6.28515625" style="38" customWidth="1"/>
    <col min="12804" max="12804" width="5.7109375" style="38" customWidth="1"/>
    <col min="12805" max="12805" width="51.42578125" style="38" customWidth="1"/>
    <col min="12806" max="12806" width="11.5703125" style="38" customWidth="1"/>
    <col min="12807" max="12807" width="9.7109375" style="38" customWidth="1"/>
    <col min="12808" max="12808" width="10" style="38" customWidth="1"/>
    <col min="12809" max="13056" width="9.140625" style="38"/>
    <col min="13057" max="13057" width="6.140625" style="38" customWidth="1"/>
    <col min="13058" max="13058" width="6.85546875" style="38" customWidth="1"/>
    <col min="13059" max="13059" width="6.28515625" style="38" customWidth="1"/>
    <col min="13060" max="13060" width="5.7109375" style="38" customWidth="1"/>
    <col min="13061" max="13061" width="51.42578125" style="38" customWidth="1"/>
    <col min="13062" max="13062" width="11.5703125" style="38" customWidth="1"/>
    <col min="13063" max="13063" width="9.7109375" style="38" customWidth="1"/>
    <col min="13064" max="13064" width="10" style="38" customWidth="1"/>
    <col min="13065" max="13312" width="9.140625" style="38"/>
    <col min="13313" max="13313" width="6.140625" style="38" customWidth="1"/>
    <col min="13314" max="13314" width="6.85546875" style="38" customWidth="1"/>
    <col min="13315" max="13315" width="6.28515625" style="38" customWidth="1"/>
    <col min="13316" max="13316" width="5.7109375" style="38" customWidth="1"/>
    <col min="13317" max="13317" width="51.42578125" style="38" customWidth="1"/>
    <col min="13318" max="13318" width="11.5703125" style="38" customWidth="1"/>
    <col min="13319" max="13319" width="9.7109375" style="38" customWidth="1"/>
    <col min="13320" max="13320" width="10" style="38" customWidth="1"/>
    <col min="13321" max="13568" width="9.140625" style="38"/>
    <col min="13569" max="13569" width="6.140625" style="38" customWidth="1"/>
    <col min="13570" max="13570" width="6.85546875" style="38" customWidth="1"/>
    <col min="13571" max="13571" width="6.28515625" style="38" customWidth="1"/>
    <col min="13572" max="13572" width="5.7109375" style="38" customWidth="1"/>
    <col min="13573" max="13573" width="51.42578125" style="38" customWidth="1"/>
    <col min="13574" max="13574" width="11.5703125" style="38" customWidth="1"/>
    <col min="13575" max="13575" width="9.7109375" style="38" customWidth="1"/>
    <col min="13576" max="13576" width="10" style="38" customWidth="1"/>
    <col min="13577" max="13824" width="9.140625" style="38"/>
    <col min="13825" max="13825" width="6.140625" style="38" customWidth="1"/>
    <col min="13826" max="13826" width="6.85546875" style="38" customWidth="1"/>
    <col min="13827" max="13827" width="6.28515625" style="38" customWidth="1"/>
    <col min="13828" max="13828" width="5.7109375" style="38" customWidth="1"/>
    <col min="13829" max="13829" width="51.42578125" style="38" customWidth="1"/>
    <col min="13830" max="13830" width="11.5703125" style="38" customWidth="1"/>
    <col min="13831" max="13831" width="9.7109375" style="38" customWidth="1"/>
    <col min="13832" max="13832" width="10" style="38" customWidth="1"/>
    <col min="13833" max="14080" width="9.140625" style="38"/>
    <col min="14081" max="14081" width="6.140625" style="38" customWidth="1"/>
    <col min="14082" max="14082" width="6.85546875" style="38" customWidth="1"/>
    <col min="14083" max="14083" width="6.28515625" style="38" customWidth="1"/>
    <col min="14084" max="14084" width="5.7109375" style="38" customWidth="1"/>
    <col min="14085" max="14085" width="51.42578125" style="38" customWidth="1"/>
    <col min="14086" max="14086" width="11.5703125" style="38" customWidth="1"/>
    <col min="14087" max="14087" width="9.7109375" style="38" customWidth="1"/>
    <col min="14088" max="14088" width="10" style="38" customWidth="1"/>
    <col min="14089" max="14336" width="9.140625" style="38"/>
    <col min="14337" max="14337" width="6.140625" style="38" customWidth="1"/>
    <col min="14338" max="14338" width="6.85546875" style="38" customWidth="1"/>
    <col min="14339" max="14339" width="6.28515625" style="38" customWidth="1"/>
    <col min="14340" max="14340" width="5.7109375" style="38" customWidth="1"/>
    <col min="14341" max="14341" width="51.42578125" style="38" customWidth="1"/>
    <col min="14342" max="14342" width="11.5703125" style="38" customWidth="1"/>
    <col min="14343" max="14343" width="9.7109375" style="38" customWidth="1"/>
    <col min="14344" max="14344" width="10" style="38" customWidth="1"/>
    <col min="14345" max="14592" width="9.140625" style="38"/>
    <col min="14593" max="14593" width="6.140625" style="38" customWidth="1"/>
    <col min="14594" max="14594" width="6.85546875" style="38" customWidth="1"/>
    <col min="14595" max="14595" width="6.28515625" style="38" customWidth="1"/>
    <col min="14596" max="14596" width="5.7109375" style="38" customWidth="1"/>
    <col min="14597" max="14597" width="51.42578125" style="38" customWidth="1"/>
    <col min="14598" max="14598" width="11.5703125" style="38" customWidth="1"/>
    <col min="14599" max="14599" width="9.7109375" style="38" customWidth="1"/>
    <col min="14600" max="14600" width="10" style="38" customWidth="1"/>
    <col min="14601" max="14848" width="9.140625" style="38"/>
    <col min="14849" max="14849" width="6.140625" style="38" customWidth="1"/>
    <col min="14850" max="14850" width="6.85546875" style="38" customWidth="1"/>
    <col min="14851" max="14851" width="6.28515625" style="38" customWidth="1"/>
    <col min="14852" max="14852" width="5.7109375" style="38" customWidth="1"/>
    <col min="14853" max="14853" width="51.42578125" style="38" customWidth="1"/>
    <col min="14854" max="14854" width="11.5703125" style="38" customWidth="1"/>
    <col min="14855" max="14855" width="9.7109375" style="38" customWidth="1"/>
    <col min="14856" max="14856" width="10" style="38" customWidth="1"/>
    <col min="14857" max="15104" width="9.140625" style="38"/>
    <col min="15105" max="15105" width="6.140625" style="38" customWidth="1"/>
    <col min="15106" max="15106" width="6.85546875" style="38" customWidth="1"/>
    <col min="15107" max="15107" width="6.28515625" style="38" customWidth="1"/>
    <col min="15108" max="15108" width="5.7109375" style="38" customWidth="1"/>
    <col min="15109" max="15109" width="51.42578125" style="38" customWidth="1"/>
    <col min="15110" max="15110" width="11.5703125" style="38" customWidth="1"/>
    <col min="15111" max="15111" width="9.7109375" style="38" customWidth="1"/>
    <col min="15112" max="15112" width="10" style="38" customWidth="1"/>
    <col min="15113" max="15360" width="9.140625" style="38"/>
    <col min="15361" max="15361" width="6.140625" style="38" customWidth="1"/>
    <col min="15362" max="15362" width="6.85546875" style="38" customWidth="1"/>
    <col min="15363" max="15363" width="6.28515625" style="38" customWidth="1"/>
    <col min="15364" max="15364" width="5.7109375" style="38" customWidth="1"/>
    <col min="15365" max="15365" width="51.42578125" style="38" customWidth="1"/>
    <col min="15366" max="15366" width="11.5703125" style="38" customWidth="1"/>
    <col min="15367" max="15367" width="9.7109375" style="38" customWidth="1"/>
    <col min="15368" max="15368" width="10" style="38" customWidth="1"/>
    <col min="15369" max="15616" width="9.140625" style="38"/>
    <col min="15617" max="15617" width="6.140625" style="38" customWidth="1"/>
    <col min="15618" max="15618" width="6.85546875" style="38" customWidth="1"/>
    <col min="15619" max="15619" width="6.28515625" style="38" customWidth="1"/>
    <col min="15620" max="15620" width="5.7109375" style="38" customWidth="1"/>
    <col min="15621" max="15621" width="51.42578125" style="38" customWidth="1"/>
    <col min="15622" max="15622" width="11.5703125" style="38" customWidth="1"/>
    <col min="15623" max="15623" width="9.7109375" style="38" customWidth="1"/>
    <col min="15624" max="15624" width="10" style="38" customWidth="1"/>
    <col min="15625" max="15872" width="9.140625" style="38"/>
    <col min="15873" max="15873" width="6.140625" style="38" customWidth="1"/>
    <col min="15874" max="15874" width="6.85546875" style="38" customWidth="1"/>
    <col min="15875" max="15875" width="6.28515625" style="38" customWidth="1"/>
    <col min="15876" max="15876" width="5.7109375" style="38" customWidth="1"/>
    <col min="15877" max="15877" width="51.42578125" style="38" customWidth="1"/>
    <col min="15878" max="15878" width="11.5703125" style="38" customWidth="1"/>
    <col min="15879" max="15879" width="9.7109375" style="38" customWidth="1"/>
    <col min="15880" max="15880" width="10" style="38" customWidth="1"/>
    <col min="15881" max="16128" width="9.140625" style="38"/>
    <col min="16129" max="16129" width="6.140625" style="38" customWidth="1"/>
    <col min="16130" max="16130" width="6.85546875" style="38" customWidth="1"/>
    <col min="16131" max="16131" width="6.28515625" style="38" customWidth="1"/>
    <col min="16132" max="16132" width="5.7109375" style="38" customWidth="1"/>
    <col min="16133" max="16133" width="51.42578125" style="38" customWidth="1"/>
    <col min="16134" max="16134" width="11.5703125" style="38" customWidth="1"/>
    <col min="16135" max="16135" width="9.7109375" style="38" customWidth="1"/>
    <col min="16136" max="16136" width="10" style="38" customWidth="1"/>
    <col min="16137" max="16384" width="9.140625" style="38"/>
  </cols>
  <sheetData>
    <row r="1" spans="1:11" ht="20.25" x14ac:dyDescent="0.35">
      <c r="A1" s="172" t="s">
        <v>376</v>
      </c>
      <c r="B1" s="172"/>
      <c r="C1" s="172"/>
      <c r="D1" s="172"/>
      <c r="E1" s="172"/>
      <c r="F1" s="172"/>
      <c r="G1" s="172"/>
      <c r="H1" s="172"/>
    </row>
    <row r="2" spans="1:11" ht="36" customHeight="1" x14ac:dyDescent="0.3">
      <c r="A2" s="173" t="s">
        <v>377</v>
      </c>
      <c r="B2" s="173"/>
      <c r="C2" s="173"/>
      <c r="D2" s="173"/>
      <c r="E2" s="173"/>
      <c r="F2" s="173"/>
      <c r="G2" s="173"/>
      <c r="H2" s="173"/>
    </row>
    <row r="3" spans="1:11" ht="8.25" customHeight="1" x14ac:dyDescent="0.25">
      <c r="A3" s="2" t="s">
        <v>351</v>
      </c>
      <c r="B3" s="60"/>
      <c r="C3" s="61"/>
      <c r="D3" s="61"/>
      <c r="E3" s="62"/>
      <c r="F3" s="2"/>
      <c r="G3" s="2"/>
      <c r="H3" s="2"/>
    </row>
    <row r="4" spans="1:11" ht="17.25" x14ac:dyDescent="0.25">
      <c r="A4" s="35"/>
      <c r="B4" s="36"/>
      <c r="C4" s="37"/>
      <c r="D4" s="37"/>
      <c r="E4" s="63"/>
      <c r="F4" s="2"/>
      <c r="G4" s="59" t="s">
        <v>1</v>
      </c>
      <c r="H4" s="59"/>
    </row>
    <row r="5" spans="1:11" s="64" customFormat="1" ht="15.75" customHeight="1" x14ac:dyDescent="0.25">
      <c r="A5" s="174" t="s">
        <v>175</v>
      </c>
      <c r="B5" s="175" t="s">
        <v>352</v>
      </c>
      <c r="C5" s="176" t="s">
        <v>176</v>
      </c>
      <c r="D5" s="176" t="s">
        <v>177</v>
      </c>
      <c r="E5" s="177" t="s">
        <v>353</v>
      </c>
      <c r="F5" s="174" t="s">
        <v>354</v>
      </c>
      <c r="G5" s="178" t="s">
        <v>355</v>
      </c>
      <c r="H5" s="178"/>
      <c r="J5" s="145"/>
    </row>
    <row r="6" spans="1:11" s="65" customFormat="1" ht="48" customHeight="1" x14ac:dyDescent="0.25">
      <c r="A6" s="174"/>
      <c r="B6" s="175"/>
      <c r="C6" s="176"/>
      <c r="D6" s="176"/>
      <c r="E6" s="177"/>
      <c r="F6" s="174"/>
      <c r="G6" s="57" t="s">
        <v>7</v>
      </c>
      <c r="H6" s="57" t="s">
        <v>8</v>
      </c>
      <c r="J6" s="146"/>
    </row>
    <row r="7" spans="1:11" s="6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66">
        <v>6</v>
      </c>
      <c r="G7" s="66">
        <v>7</v>
      </c>
      <c r="H7" s="66">
        <v>8</v>
      </c>
      <c r="J7" s="147"/>
    </row>
    <row r="8" spans="1:11" s="70" customFormat="1" ht="44.25" x14ac:dyDescent="0.25">
      <c r="A8" s="40">
        <v>2000</v>
      </c>
      <c r="B8" s="41" t="s">
        <v>179</v>
      </c>
      <c r="C8" s="42" t="s">
        <v>13</v>
      </c>
      <c r="D8" s="43" t="s">
        <v>13</v>
      </c>
      <c r="E8" s="44" t="s">
        <v>356</v>
      </c>
      <c r="F8" s="68">
        <f>G8+H8</f>
        <v>1909838.8759999999</v>
      </c>
      <c r="G8" s="69">
        <f>G9+G130+G172+G228+G411+G462+G518+G592+G708+G820+G906</f>
        <v>1352310.2</v>
      </c>
      <c r="H8" s="69">
        <f>H9+H130+H172+H228+H411+H462+H518+H592+H708+H820+H906</f>
        <v>557528.67599999998</v>
      </c>
      <c r="J8" s="148">
        <f>130588.1-H8</f>
        <v>-426940.576</v>
      </c>
      <c r="K8" s="71"/>
    </row>
    <row r="9" spans="1:11" s="73" customFormat="1" ht="64.5" customHeight="1" x14ac:dyDescent="0.25">
      <c r="A9" s="87">
        <v>2100</v>
      </c>
      <c r="B9" s="85" t="s">
        <v>180</v>
      </c>
      <c r="C9" s="86">
        <v>0</v>
      </c>
      <c r="D9" s="86">
        <v>0</v>
      </c>
      <c r="E9" s="88" t="s">
        <v>357</v>
      </c>
      <c r="F9" s="89">
        <f t="shared" ref="F9:G121" si="0">G9+H9</f>
        <v>410962.9</v>
      </c>
      <c r="G9" s="89">
        <f>G11+G47+G61+G82+G90+G98+G114+G122</f>
        <v>357660.5</v>
      </c>
      <c r="H9" s="89">
        <f>H11+H47+H61+H82+H90+H98+H114+H122</f>
        <v>53302.400000000001</v>
      </c>
      <c r="J9" s="149"/>
      <c r="K9" s="74"/>
    </row>
    <row r="10" spans="1:11" ht="15.75" x14ac:dyDescent="0.25">
      <c r="A10" s="47"/>
      <c r="B10" s="46"/>
      <c r="C10" s="72"/>
      <c r="D10" s="72"/>
      <c r="E10" s="48" t="s">
        <v>182</v>
      </c>
      <c r="F10" s="75"/>
      <c r="G10" s="76"/>
      <c r="H10" s="76"/>
    </row>
    <row r="11" spans="1:11" s="79" customFormat="1" ht="46.5" customHeight="1" x14ac:dyDescent="0.2">
      <c r="A11" s="47">
        <v>2110</v>
      </c>
      <c r="B11" s="46" t="s">
        <v>180</v>
      </c>
      <c r="C11" s="72">
        <v>1</v>
      </c>
      <c r="D11" s="72">
        <v>0</v>
      </c>
      <c r="E11" s="49" t="s">
        <v>183</v>
      </c>
      <c r="F11" s="75">
        <f t="shared" si="0"/>
        <v>337901.5</v>
      </c>
      <c r="G11" s="77">
        <f>G13+G35+G41</f>
        <v>327901.5</v>
      </c>
      <c r="H11" s="78">
        <f>H13+H35+H41</f>
        <v>10000</v>
      </c>
      <c r="J11" s="150"/>
      <c r="K11" s="80"/>
    </row>
    <row r="12" spans="1:11" s="79" customFormat="1" ht="15.75" x14ac:dyDescent="0.25">
      <c r="A12" s="47"/>
      <c r="B12" s="46"/>
      <c r="C12" s="72"/>
      <c r="D12" s="72"/>
      <c r="E12" s="48" t="s">
        <v>29</v>
      </c>
      <c r="F12" s="75"/>
      <c r="G12" s="81"/>
      <c r="H12" s="81"/>
      <c r="J12" s="150"/>
    </row>
    <row r="13" spans="1:11" ht="21" customHeight="1" x14ac:dyDescent="0.2">
      <c r="A13" s="90">
        <v>2111</v>
      </c>
      <c r="B13" s="97" t="s">
        <v>180</v>
      </c>
      <c r="C13" s="98">
        <v>1</v>
      </c>
      <c r="D13" s="98">
        <v>1</v>
      </c>
      <c r="E13" s="95" t="s">
        <v>184</v>
      </c>
      <c r="F13" s="94">
        <f t="shared" si="0"/>
        <v>337901.5</v>
      </c>
      <c r="G13" s="122">
        <f>SUM(G15:G34)</f>
        <v>327901.5</v>
      </c>
      <c r="H13" s="94">
        <f>SUM(H15:H34)</f>
        <v>10000</v>
      </c>
    </row>
    <row r="14" spans="1:11" ht="27" x14ac:dyDescent="0.25">
      <c r="A14" s="47"/>
      <c r="B14" s="50"/>
      <c r="C14" s="45"/>
      <c r="D14" s="45"/>
      <c r="E14" s="48" t="s">
        <v>358</v>
      </c>
      <c r="F14" s="75"/>
      <c r="G14" s="76"/>
      <c r="H14" s="76"/>
    </row>
    <row r="15" spans="1:11" ht="15.75" x14ac:dyDescent="0.25">
      <c r="A15" s="47"/>
      <c r="B15" s="50"/>
      <c r="C15" s="45"/>
      <c r="D15" s="45"/>
      <c r="E15" s="48">
        <v>4111</v>
      </c>
      <c r="F15" s="75">
        <f t="shared" ref="F15:F35" si="1">G15+H15</f>
        <v>250483.9</v>
      </c>
      <c r="G15" s="152">
        <v>250483.9</v>
      </c>
      <c r="H15" s="76"/>
      <c r="J15" s="151"/>
      <c r="K15" s="117"/>
    </row>
    <row r="16" spans="1:11" ht="15.75" x14ac:dyDescent="0.25">
      <c r="A16" s="47"/>
      <c r="B16" s="50"/>
      <c r="C16" s="45"/>
      <c r="D16" s="45"/>
      <c r="E16" s="48">
        <v>4112</v>
      </c>
      <c r="F16" s="75">
        <f t="shared" si="1"/>
        <v>2000</v>
      </c>
      <c r="G16" s="100">
        <v>2000</v>
      </c>
      <c r="H16" s="76"/>
      <c r="K16" s="118"/>
    </row>
    <row r="17" spans="1:11" ht="15.75" x14ac:dyDescent="0.25">
      <c r="A17" s="47"/>
      <c r="B17" s="50"/>
      <c r="C17" s="45"/>
      <c r="D17" s="45"/>
      <c r="E17" s="48">
        <v>4212</v>
      </c>
      <c r="F17" s="75">
        <f t="shared" si="1"/>
        <v>45000</v>
      </c>
      <c r="G17" s="100">
        <v>45000</v>
      </c>
      <c r="H17" s="76"/>
      <c r="K17" s="117"/>
    </row>
    <row r="18" spans="1:11" ht="15.75" x14ac:dyDescent="0.25">
      <c r="A18" s="47"/>
      <c r="B18" s="50"/>
      <c r="C18" s="45"/>
      <c r="D18" s="45"/>
      <c r="E18" s="48">
        <v>4213</v>
      </c>
      <c r="F18" s="75">
        <f t="shared" si="1"/>
        <v>100</v>
      </c>
      <c r="G18" s="100">
        <v>100</v>
      </c>
      <c r="H18" s="76"/>
      <c r="K18" s="117"/>
    </row>
    <row r="19" spans="1:11" ht="15.75" x14ac:dyDescent="0.25">
      <c r="A19" s="47"/>
      <c r="B19" s="50"/>
      <c r="C19" s="45"/>
      <c r="D19" s="45"/>
      <c r="E19" s="48">
        <v>4214</v>
      </c>
      <c r="F19" s="75">
        <f t="shared" si="1"/>
        <v>4500</v>
      </c>
      <c r="G19" s="100">
        <v>4500</v>
      </c>
      <c r="H19" s="76"/>
      <c r="K19" s="117"/>
    </row>
    <row r="20" spans="1:11" ht="15.75" x14ac:dyDescent="0.25">
      <c r="A20" s="47"/>
      <c r="B20" s="50"/>
      <c r="C20" s="45"/>
      <c r="D20" s="45"/>
      <c r="E20" s="48">
        <v>4215</v>
      </c>
      <c r="F20" s="75">
        <f t="shared" si="1"/>
        <v>700</v>
      </c>
      <c r="G20" s="100">
        <v>700</v>
      </c>
      <c r="H20" s="76"/>
      <c r="K20" s="117"/>
    </row>
    <row r="21" spans="1:11" ht="15.75" x14ac:dyDescent="0.25">
      <c r="A21" s="47"/>
      <c r="B21" s="50"/>
      <c r="C21" s="45"/>
      <c r="D21" s="45"/>
      <c r="E21" s="48">
        <v>4221</v>
      </c>
      <c r="F21" s="75">
        <f t="shared" si="1"/>
        <v>1000</v>
      </c>
      <c r="G21" s="100">
        <v>1000</v>
      </c>
      <c r="H21" s="76"/>
      <c r="K21" s="118"/>
    </row>
    <row r="22" spans="1:11" ht="15.75" x14ac:dyDescent="0.25">
      <c r="A22" s="47"/>
      <c r="B22" s="50"/>
      <c r="C22" s="45"/>
      <c r="D22" s="45"/>
      <c r="E22" s="48">
        <v>4232</v>
      </c>
      <c r="F22" s="75">
        <f t="shared" si="1"/>
        <v>2316</v>
      </c>
      <c r="G22" s="100">
        <v>2316</v>
      </c>
      <c r="H22" s="76"/>
      <c r="K22" s="117"/>
    </row>
    <row r="23" spans="1:11" ht="15.75" x14ac:dyDescent="0.25">
      <c r="A23" s="47"/>
      <c r="B23" s="50"/>
      <c r="C23" s="45"/>
      <c r="D23" s="45"/>
      <c r="E23" s="48">
        <v>4234</v>
      </c>
      <c r="F23" s="75">
        <f t="shared" si="1"/>
        <v>300</v>
      </c>
      <c r="G23" s="100">
        <v>300</v>
      </c>
      <c r="H23" s="76"/>
      <c r="K23" s="117"/>
    </row>
    <row r="24" spans="1:11" ht="15.75" x14ac:dyDescent="0.25">
      <c r="A24" s="47"/>
      <c r="B24" s="50"/>
      <c r="C24" s="45"/>
      <c r="D24" s="45"/>
      <c r="E24" s="48">
        <v>4237</v>
      </c>
      <c r="F24" s="75">
        <f t="shared" si="1"/>
        <v>1644</v>
      </c>
      <c r="G24" s="100">
        <v>1644</v>
      </c>
      <c r="H24" s="76"/>
      <c r="K24" s="117"/>
    </row>
    <row r="25" spans="1:11" ht="15.75" x14ac:dyDescent="0.25">
      <c r="A25" s="47"/>
      <c r="B25" s="50"/>
      <c r="C25" s="45"/>
      <c r="D25" s="45"/>
      <c r="E25" s="48">
        <v>4239</v>
      </c>
      <c r="F25" s="75">
        <f t="shared" si="1"/>
        <v>587.6</v>
      </c>
      <c r="G25" s="100">
        <v>587.6</v>
      </c>
      <c r="H25" s="76"/>
      <c r="K25" s="117"/>
    </row>
    <row r="26" spans="1:11" ht="15.75" x14ac:dyDescent="0.25">
      <c r="A26" s="47"/>
      <c r="B26" s="50"/>
      <c r="C26" s="45"/>
      <c r="D26" s="45"/>
      <c r="E26" s="48">
        <v>4241</v>
      </c>
      <c r="F26" s="75">
        <f t="shared" si="1"/>
        <v>990</v>
      </c>
      <c r="G26" s="100">
        <v>990</v>
      </c>
      <c r="H26" s="76"/>
      <c r="J26" s="117">
        <v>2316</v>
      </c>
    </row>
    <row r="27" spans="1:11" ht="15.75" x14ac:dyDescent="0.25">
      <c r="A27" s="47"/>
      <c r="B27" s="50"/>
      <c r="C27" s="45"/>
      <c r="D27" s="45"/>
      <c r="E27" s="48">
        <v>4251</v>
      </c>
      <c r="F27" s="75">
        <f t="shared" si="1"/>
        <v>990</v>
      </c>
      <c r="G27" s="100">
        <v>990</v>
      </c>
      <c r="H27" s="76"/>
      <c r="J27" s="117">
        <v>1356</v>
      </c>
    </row>
    <row r="28" spans="1:11" ht="15.75" x14ac:dyDescent="0.25">
      <c r="A28" s="47"/>
      <c r="B28" s="50"/>
      <c r="C28" s="45"/>
      <c r="D28" s="45"/>
      <c r="E28" s="48">
        <v>4252</v>
      </c>
      <c r="F28" s="75">
        <f t="shared" si="1"/>
        <v>1000</v>
      </c>
      <c r="G28" s="100">
        <v>1000</v>
      </c>
      <c r="H28" s="76"/>
      <c r="K28" s="117"/>
    </row>
    <row r="29" spans="1:11" ht="15.75" x14ac:dyDescent="0.25">
      <c r="A29" s="47"/>
      <c r="B29" s="50"/>
      <c r="C29" s="45"/>
      <c r="D29" s="45"/>
      <c r="E29" s="48">
        <v>4261</v>
      </c>
      <c r="F29" s="75">
        <f t="shared" si="1"/>
        <v>2000</v>
      </c>
      <c r="G29" s="100">
        <v>2000</v>
      </c>
      <c r="H29" s="76"/>
      <c r="K29" s="117"/>
    </row>
    <row r="30" spans="1:11" ht="15.75" x14ac:dyDescent="0.25">
      <c r="A30" s="47"/>
      <c r="B30" s="50"/>
      <c r="C30" s="45"/>
      <c r="D30" s="45"/>
      <c r="E30" s="48">
        <v>4264</v>
      </c>
      <c r="F30" s="75">
        <f t="shared" si="1"/>
        <v>10000</v>
      </c>
      <c r="G30" s="100">
        <v>10000</v>
      </c>
      <c r="H30" s="76"/>
      <c r="K30" s="117"/>
    </row>
    <row r="31" spans="1:11" ht="15.75" x14ac:dyDescent="0.25">
      <c r="A31" s="47"/>
      <c r="B31" s="50"/>
      <c r="C31" s="45"/>
      <c r="D31" s="45"/>
      <c r="E31" s="48">
        <v>4267</v>
      </c>
      <c r="F31" s="75">
        <f t="shared" si="1"/>
        <v>2500</v>
      </c>
      <c r="G31" s="100">
        <v>2500</v>
      </c>
      <c r="H31" s="76"/>
      <c r="K31" s="117"/>
    </row>
    <row r="32" spans="1:11" ht="15.75" x14ac:dyDescent="0.25">
      <c r="A32" s="47"/>
      <c r="B32" s="50"/>
      <c r="C32" s="45"/>
      <c r="D32" s="45"/>
      <c r="E32" s="84">
        <v>4269</v>
      </c>
      <c r="F32" s="75">
        <f t="shared" si="1"/>
        <v>990</v>
      </c>
      <c r="G32" s="100">
        <v>990</v>
      </c>
      <c r="H32" s="76"/>
      <c r="K32" s="117"/>
    </row>
    <row r="33" spans="1:11" ht="15.75" x14ac:dyDescent="0.25">
      <c r="A33" s="47"/>
      <c r="B33" s="50"/>
      <c r="C33" s="45"/>
      <c r="D33" s="45"/>
      <c r="E33" s="48">
        <v>4823</v>
      </c>
      <c r="F33" s="75">
        <f t="shared" si="1"/>
        <v>800</v>
      </c>
      <c r="G33" s="100">
        <v>800</v>
      </c>
      <c r="H33" s="76"/>
      <c r="K33" s="117"/>
    </row>
    <row r="34" spans="1:11" ht="15.75" x14ac:dyDescent="0.25">
      <c r="A34" s="47"/>
      <c r="B34" s="50"/>
      <c r="C34" s="45"/>
      <c r="D34" s="45"/>
      <c r="E34" s="125" t="s">
        <v>387</v>
      </c>
      <c r="F34" s="115">
        <f t="shared" si="1"/>
        <v>10000</v>
      </c>
      <c r="G34" s="123"/>
      <c r="H34" s="123">
        <v>10000</v>
      </c>
      <c r="K34" s="82"/>
    </row>
    <row r="35" spans="1:11" x14ac:dyDescent="0.2">
      <c r="A35" s="47">
        <v>2112</v>
      </c>
      <c r="B35" s="50" t="s">
        <v>180</v>
      </c>
      <c r="C35" s="45">
        <v>1</v>
      </c>
      <c r="D35" s="45">
        <v>2</v>
      </c>
      <c r="E35" s="48" t="s">
        <v>185</v>
      </c>
      <c r="F35" s="75">
        <f t="shared" si="1"/>
        <v>0</v>
      </c>
      <c r="G35" s="75">
        <f>SUM(G37:G40)</f>
        <v>0</v>
      </c>
      <c r="H35" s="75">
        <f>SUM(H37:H40)</f>
        <v>0</v>
      </c>
    </row>
    <row r="36" spans="1:11" ht="27" x14ac:dyDescent="0.25">
      <c r="A36" s="47"/>
      <c r="B36" s="50"/>
      <c r="C36" s="45"/>
      <c r="D36" s="45"/>
      <c r="E36" s="48" t="s">
        <v>358</v>
      </c>
      <c r="F36" s="75"/>
      <c r="G36" s="76"/>
      <c r="H36" s="76"/>
      <c r="K36" s="82"/>
    </row>
    <row r="37" spans="1:11" ht="15.75" x14ac:dyDescent="0.25">
      <c r="A37" s="47"/>
      <c r="B37" s="50"/>
      <c r="C37" s="45"/>
      <c r="D37" s="45"/>
      <c r="E37" s="48" t="s">
        <v>359</v>
      </c>
      <c r="F37" s="75">
        <f>G37+H37</f>
        <v>0</v>
      </c>
      <c r="G37" s="76"/>
      <c r="H37" s="76"/>
    </row>
    <row r="38" spans="1:11" ht="15.75" x14ac:dyDescent="0.25">
      <c r="A38" s="47"/>
      <c r="B38" s="50"/>
      <c r="C38" s="45"/>
      <c r="D38" s="45"/>
      <c r="E38" s="48"/>
      <c r="F38" s="75">
        <f>G38+H38</f>
        <v>0</v>
      </c>
      <c r="G38" s="76"/>
      <c r="H38" s="76"/>
    </row>
    <row r="39" spans="1:11" ht="15.75" x14ac:dyDescent="0.25">
      <c r="A39" s="47"/>
      <c r="B39" s="50"/>
      <c r="C39" s="45"/>
      <c r="D39" s="45"/>
      <c r="E39" s="48"/>
      <c r="F39" s="75">
        <f t="shared" si="0"/>
        <v>0</v>
      </c>
      <c r="G39" s="76"/>
      <c r="H39" s="76"/>
    </row>
    <row r="40" spans="1:11" ht="15.75" x14ac:dyDescent="0.25">
      <c r="A40" s="47"/>
      <c r="B40" s="50"/>
      <c r="C40" s="45"/>
      <c r="D40" s="45"/>
      <c r="E40" s="48" t="s">
        <v>359</v>
      </c>
      <c r="F40" s="75">
        <f t="shared" si="0"/>
        <v>0</v>
      </c>
      <c r="G40" s="76"/>
      <c r="H40" s="76"/>
    </row>
    <row r="41" spans="1:11" x14ac:dyDescent="0.2">
      <c r="A41" s="47">
        <v>2113</v>
      </c>
      <c r="B41" s="50" t="s">
        <v>180</v>
      </c>
      <c r="C41" s="45">
        <v>1</v>
      </c>
      <c r="D41" s="45">
        <v>3</v>
      </c>
      <c r="E41" s="48" t="s">
        <v>186</v>
      </c>
      <c r="F41" s="75">
        <f t="shared" si="0"/>
        <v>0</v>
      </c>
      <c r="G41" s="75">
        <f>SUM(G43:G46)</f>
        <v>0</v>
      </c>
      <c r="H41" s="75">
        <f>SUM(H43:H46)</f>
        <v>0</v>
      </c>
    </row>
    <row r="42" spans="1:11" ht="27" x14ac:dyDescent="0.25">
      <c r="A42" s="47"/>
      <c r="B42" s="50"/>
      <c r="C42" s="45"/>
      <c r="D42" s="45"/>
      <c r="E42" s="48" t="s">
        <v>358</v>
      </c>
      <c r="F42" s="75"/>
      <c r="G42" s="76"/>
      <c r="H42" s="76"/>
    </row>
    <row r="43" spans="1:11" ht="15.75" x14ac:dyDescent="0.25">
      <c r="A43" s="47"/>
      <c r="B43" s="50"/>
      <c r="C43" s="45"/>
      <c r="D43" s="45"/>
      <c r="E43" s="48" t="s">
        <v>359</v>
      </c>
      <c r="F43" s="75">
        <f t="shared" si="0"/>
        <v>0</v>
      </c>
      <c r="G43" s="76"/>
      <c r="H43" s="76"/>
    </row>
    <row r="44" spans="1:11" ht="15.75" x14ac:dyDescent="0.25">
      <c r="A44" s="47"/>
      <c r="B44" s="50"/>
      <c r="C44" s="45"/>
      <c r="D44" s="45"/>
      <c r="E44" s="48"/>
      <c r="F44" s="75">
        <f t="shared" si="0"/>
        <v>0</v>
      </c>
      <c r="G44" s="76"/>
      <c r="H44" s="76"/>
    </row>
    <row r="45" spans="1:11" ht="15.75" x14ac:dyDescent="0.25">
      <c r="A45" s="47"/>
      <c r="B45" s="50"/>
      <c r="C45" s="45"/>
      <c r="D45" s="45"/>
      <c r="E45" s="48"/>
      <c r="F45" s="75">
        <f t="shared" si="0"/>
        <v>0</v>
      </c>
      <c r="G45" s="76"/>
      <c r="H45" s="76"/>
    </row>
    <row r="46" spans="1:11" ht="15.75" x14ac:dyDescent="0.25">
      <c r="A46" s="47"/>
      <c r="B46" s="50"/>
      <c r="C46" s="45"/>
      <c r="D46" s="45"/>
      <c r="E46" s="48" t="s">
        <v>359</v>
      </c>
      <c r="F46" s="75">
        <f t="shared" si="0"/>
        <v>0</v>
      </c>
      <c r="G46" s="76"/>
      <c r="H46" s="76"/>
    </row>
    <row r="47" spans="1:11" ht="21" customHeight="1" x14ac:dyDescent="0.2">
      <c r="A47" s="47">
        <v>2120</v>
      </c>
      <c r="B47" s="46" t="s">
        <v>180</v>
      </c>
      <c r="C47" s="72">
        <v>2</v>
      </c>
      <c r="D47" s="72">
        <v>0</v>
      </c>
      <c r="E47" s="49" t="s">
        <v>187</v>
      </c>
      <c r="F47" s="75">
        <f t="shared" si="0"/>
        <v>0</v>
      </c>
      <c r="G47" s="75">
        <f>G49+G55</f>
        <v>0</v>
      </c>
      <c r="H47" s="75">
        <f>H49+H55</f>
        <v>0</v>
      </c>
    </row>
    <row r="48" spans="1:11" s="79" customFormat="1" ht="15.75" x14ac:dyDescent="0.25">
      <c r="A48" s="47"/>
      <c r="B48" s="46"/>
      <c r="C48" s="72"/>
      <c r="D48" s="72"/>
      <c r="E48" s="48" t="s">
        <v>29</v>
      </c>
      <c r="F48" s="75"/>
      <c r="G48" s="81"/>
      <c r="H48" s="81"/>
      <c r="J48" s="150"/>
    </row>
    <row r="49" spans="1:10" ht="16.5" customHeight="1" x14ac:dyDescent="0.2">
      <c r="A49" s="47">
        <v>2121</v>
      </c>
      <c r="B49" s="50" t="s">
        <v>180</v>
      </c>
      <c r="C49" s="45">
        <v>2</v>
      </c>
      <c r="D49" s="45">
        <v>1</v>
      </c>
      <c r="E49" s="51" t="s">
        <v>188</v>
      </c>
      <c r="F49" s="75">
        <f t="shared" si="0"/>
        <v>0</v>
      </c>
      <c r="G49" s="75">
        <f>SUM(G51:G54)</f>
        <v>0</v>
      </c>
      <c r="H49" s="75">
        <f>SUM(H51:H54)</f>
        <v>0</v>
      </c>
    </row>
    <row r="50" spans="1:10" ht="27" x14ac:dyDescent="0.25">
      <c r="A50" s="47"/>
      <c r="B50" s="50"/>
      <c r="C50" s="45"/>
      <c r="D50" s="45"/>
      <c r="E50" s="48" t="s">
        <v>358</v>
      </c>
      <c r="F50" s="75"/>
      <c r="G50" s="76"/>
      <c r="H50" s="76"/>
    </row>
    <row r="51" spans="1:10" ht="15.75" x14ac:dyDescent="0.25">
      <c r="A51" s="47"/>
      <c r="B51" s="50"/>
      <c r="C51" s="45"/>
      <c r="D51" s="45"/>
      <c r="E51" s="48" t="s">
        <v>359</v>
      </c>
      <c r="F51" s="75">
        <f t="shared" si="0"/>
        <v>0</v>
      </c>
      <c r="G51" s="76"/>
      <c r="H51" s="76"/>
    </row>
    <row r="52" spans="1:10" ht="15.75" x14ac:dyDescent="0.25">
      <c r="A52" s="47"/>
      <c r="B52" s="50"/>
      <c r="C52" s="45"/>
      <c r="D52" s="45"/>
      <c r="E52" s="48"/>
      <c r="F52" s="75">
        <f t="shared" si="0"/>
        <v>0</v>
      </c>
      <c r="G52" s="76"/>
      <c r="H52" s="76"/>
    </row>
    <row r="53" spans="1:10" ht="15.75" x14ac:dyDescent="0.25">
      <c r="A53" s="47"/>
      <c r="B53" s="50"/>
      <c r="C53" s="45"/>
      <c r="D53" s="45"/>
      <c r="E53" s="48"/>
      <c r="F53" s="75">
        <f t="shared" si="0"/>
        <v>0</v>
      </c>
      <c r="G53" s="76"/>
      <c r="H53" s="76"/>
    </row>
    <row r="54" spans="1:10" ht="15.75" x14ac:dyDescent="0.25">
      <c r="A54" s="47"/>
      <c r="B54" s="50"/>
      <c r="C54" s="45"/>
      <c r="D54" s="45"/>
      <c r="E54" s="48" t="s">
        <v>359</v>
      </c>
      <c r="F54" s="75">
        <f t="shared" si="0"/>
        <v>0</v>
      </c>
      <c r="G54" s="76"/>
      <c r="H54" s="76"/>
    </row>
    <row r="55" spans="1:10" ht="27" x14ac:dyDescent="0.2">
      <c r="A55" s="47">
        <v>2122</v>
      </c>
      <c r="B55" s="50" t="s">
        <v>180</v>
      </c>
      <c r="C55" s="45">
        <v>2</v>
      </c>
      <c r="D55" s="45">
        <v>2</v>
      </c>
      <c r="E55" s="48" t="s">
        <v>189</v>
      </c>
      <c r="F55" s="75">
        <f t="shared" si="0"/>
        <v>0</v>
      </c>
      <c r="G55" s="75">
        <f>SUM(G57:G60)</f>
        <v>0</v>
      </c>
      <c r="H55" s="75">
        <f>SUM(H57:H60)</f>
        <v>0</v>
      </c>
    </row>
    <row r="56" spans="1:10" ht="27" x14ac:dyDescent="0.25">
      <c r="A56" s="47"/>
      <c r="B56" s="50"/>
      <c r="C56" s="45"/>
      <c r="D56" s="45"/>
      <c r="E56" s="48" t="s">
        <v>358</v>
      </c>
      <c r="F56" s="75"/>
      <c r="G56" s="76"/>
      <c r="H56" s="76"/>
    </row>
    <row r="57" spans="1:10" ht="15.75" x14ac:dyDescent="0.25">
      <c r="A57" s="47"/>
      <c r="B57" s="50"/>
      <c r="C57" s="45"/>
      <c r="D57" s="45"/>
      <c r="E57" s="48" t="s">
        <v>359</v>
      </c>
      <c r="F57" s="75">
        <f t="shared" si="0"/>
        <v>0</v>
      </c>
      <c r="G57" s="76"/>
      <c r="H57" s="76"/>
    </row>
    <row r="58" spans="1:10" ht="15.75" x14ac:dyDescent="0.25">
      <c r="A58" s="47"/>
      <c r="B58" s="50"/>
      <c r="C58" s="45"/>
      <c r="D58" s="45"/>
      <c r="E58" s="48"/>
      <c r="F58" s="75">
        <f t="shared" si="0"/>
        <v>0</v>
      </c>
      <c r="G58" s="76"/>
      <c r="H58" s="76"/>
    </row>
    <row r="59" spans="1:10" ht="15.75" x14ac:dyDescent="0.25">
      <c r="A59" s="47"/>
      <c r="B59" s="50"/>
      <c r="C59" s="45"/>
      <c r="D59" s="45"/>
      <c r="E59" s="48"/>
      <c r="F59" s="75">
        <f t="shared" si="0"/>
        <v>0</v>
      </c>
      <c r="G59" s="76"/>
      <c r="H59" s="76"/>
    </row>
    <row r="60" spans="1:10" ht="15.75" x14ac:dyDescent="0.25">
      <c r="A60" s="47"/>
      <c r="B60" s="50"/>
      <c r="C60" s="45"/>
      <c r="D60" s="45"/>
      <c r="E60" s="48" t="s">
        <v>359</v>
      </c>
      <c r="F60" s="75">
        <f t="shared" si="0"/>
        <v>0</v>
      </c>
      <c r="G60" s="76"/>
      <c r="H60" s="76"/>
    </row>
    <row r="61" spans="1:10" ht="20.25" customHeight="1" x14ac:dyDescent="0.2">
      <c r="A61" s="90">
        <v>2130</v>
      </c>
      <c r="B61" s="91" t="s">
        <v>180</v>
      </c>
      <c r="C61" s="92">
        <v>3</v>
      </c>
      <c r="D61" s="92">
        <v>0</v>
      </c>
      <c r="E61" s="93" t="s">
        <v>190</v>
      </c>
      <c r="F61" s="94">
        <f t="shared" si="0"/>
        <v>1999</v>
      </c>
      <c r="G61" s="94">
        <v>1999</v>
      </c>
      <c r="H61" s="94">
        <f>H63+H67+H73</f>
        <v>0</v>
      </c>
      <c r="J61" s="144">
        <v>1999</v>
      </c>
    </row>
    <row r="62" spans="1:10" s="79" customFormat="1" ht="15.75" x14ac:dyDescent="0.25">
      <c r="A62" s="47"/>
      <c r="B62" s="46"/>
      <c r="C62" s="72"/>
      <c r="D62" s="72"/>
      <c r="E62" s="48" t="s">
        <v>29</v>
      </c>
      <c r="F62" s="75">
        <f t="shared" si="0"/>
        <v>0</v>
      </c>
      <c r="G62" s="81"/>
      <c r="H62" s="81"/>
      <c r="J62" s="150"/>
    </row>
    <row r="63" spans="1:10" ht="27" x14ac:dyDescent="0.2">
      <c r="A63" s="47">
        <v>2131</v>
      </c>
      <c r="B63" s="50" t="s">
        <v>180</v>
      </c>
      <c r="C63" s="45">
        <v>3</v>
      </c>
      <c r="D63" s="45">
        <v>1</v>
      </c>
      <c r="E63" s="48" t="s">
        <v>191</v>
      </c>
      <c r="F63" s="75">
        <f t="shared" si="0"/>
        <v>0</v>
      </c>
      <c r="G63" s="75">
        <f>SUM(G65:G68)</f>
        <v>0</v>
      </c>
      <c r="H63" s="75">
        <f>SUM(H65:H68)</f>
        <v>0</v>
      </c>
    </row>
    <row r="64" spans="1:10" ht="27" x14ac:dyDescent="0.25">
      <c r="A64" s="47"/>
      <c r="B64" s="50"/>
      <c r="C64" s="45"/>
      <c r="D64" s="45"/>
      <c r="E64" s="48" t="s">
        <v>358</v>
      </c>
      <c r="F64" s="75"/>
      <c r="G64" s="76"/>
      <c r="H64" s="76"/>
    </row>
    <row r="65" spans="1:11" ht="15.75" x14ac:dyDescent="0.25">
      <c r="A65" s="47"/>
      <c r="B65" s="50"/>
      <c r="C65" s="45"/>
      <c r="D65" s="45"/>
      <c r="E65" s="48" t="s">
        <v>359</v>
      </c>
      <c r="F65" s="75">
        <f t="shared" si="0"/>
        <v>0</v>
      </c>
      <c r="G65" s="76"/>
      <c r="H65" s="76"/>
    </row>
    <row r="66" spans="1:11" ht="15.75" x14ac:dyDescent="0.25">
      <c r="A66" s="47"/>
      <c r="B66" s="50"/>
      <c r="C66" s="45"/>
      <c r="D66" s="45"/>
      <c r="E66" s="48" t="s">
        <v>359</v>
      </c>
      <c r="F66" s="75">
        <f t="shared" si="0"/>
        <v>0</v>
      </c>
      <c r="G66" s="76"/>
      <c r="H66" s="76"/>
    </row>
    <row r="67" spans="1:11" ht="14.25" customHeight="1" x14ac:dyDescent="0.2">
      <c r="A67" s="47">
        <v>2132</v>
      </c>
      <c r="B67" s="50" t="s">
        <v>180</v>
      </c>
      <c r="C67" s="45">
        <v>3</v>
      </c>
      <c r="D67" s="45">
        <v>2</v>
      </c>
      <c r="E67" s="48" t="s">
        <v>192</v>
      </c>
      <c r="F67" s="75">
        <f t="shared" si="0"/>
        <v>0</v>
      </c>
      <c r="G67" s="75">
        <f>SUM(G69:G72)</f>
        <v>0</v>
      </c>
      <c r="H67" s="75">
        <f>SUM(H69:H72)</f>
        <v>0</v>
      </c>
    </row>
    <row r="68" spans="1:11" ht="27" x14ac:dyDescent="0.25">
      <c r="A68" s="47"/>
      <c r="B68" s="50"/>
      <c r="C68" s="45"/>
      <c r="D68" s="45"/>
      <c r="E68" s="48" t="s">
        <v>358</v>
      </c>
      <c r="F68" s="75">
        <f t="shared" si="0"/>
        <v>0</v>
      </c>
      <c r="G68" s="76"/>
      <c r="H68" s="76"/>
    </row>
    <row r="69" spans="1:11" ht="15.75" x14ac:dyDescent="0.25">
      <c r="A69" s="47"/>
      <c r="B69" s="50"/>
      <c r="C69" s="45"/>
      <c r="D69" s="45"/>
      <c r="E69" s="48" t="s">
        <v>359</v>
      </c>
      <c r="F69" s="75">
        <f t="shared" si="0"/>
        <v>0</v>
      </c>
      <c r="G69" s="76"/>
      <c r="H69" s="76"/>
    </row>
    <row r="70" spans="1:11" ht="15.75" x14ac:dyDescent="0.25">
      <c r="A70" s="47"/>
      <c r="B70" s="50"/>
      <c r="C70" s="45"/>
      <c r="D70" s="45"/>
      <c r="E70" s="48"/>
      <c r="F70" s="75">
        <f t="shared" si="0"/>
        <v>0</v>
      </c>
      <c r="G70" s="76"/>
      <c r="H70" s="76"/>
    </row>
    <row r="71" spans="1:11" ht="15.75" x14ac:dyDescent="0.25">
      <c r="A71" s="47"/>
      <c r="B71" s="50"/>
      <c r="C71" s="45"/>
      <c r="D71" s="45"/>
      <c r="E71" s="48"/>
      <c r="F71" s="75">
        <f t="shared" si="0"/>
        <v>0</v>
      </c>
      <c r="G71" s="76"/>
      <c r="H71" s="76"/>
    </row>
    <row r="72" spans="1:11" ht="15.75" x14ac:dyDescent="0.25">
      <c r="A72" s="47"/>
      <c r="B72" s="50"/>
      <c r="C72" s="45"/>
      <c r="D72" s="45"/>
      <c r="E72" s="48" t="s">
        <v>359</v>
      </c>
      <c r="F72" s="75">
        <f t="shared" si="0"/>
        <v>0</v>
      </c>
      <c r="G72" s="76"/>
      <c r="H72" s="76"/>
    </row>
    <row r="73" spans="1:11" x14ac:dyDescent="0.2">
      <c r="A73" s="90">
        <v>2133</v>
      </c>
      <c r="B73" s="97" t="s">
        <v>180</v>
      </c>
      <c r="C73" s="98">
        <v>3</v>
      </c>
      <c r="D73" s="98">
        <v>3</v>
      </c>
      <c r="E73" s="95" t="s">
        <v>193</v>
      </c>
      <c r="F73" s="94">
        <f t="shared" si="0"/>
        <v>1999</v>
      </c>
      <c r="G73" s="94">
        <f>SUM(G75:G81)</f>
        <v>1999</v>
      </c>
      <c r="H73" s="94">
        <f>SUM(H75:H81)</f>
        <v>0</v>
      </c>
    </row>
    <row r="74" spans="1:11" ht="27" x14ac:dyDescent="0.25">
      <c r="A74" s="47"/>
      <c r="B74" s="50"/>
      <c r="C74" s="45"/>
      <c r="D74" s="45"/>
      <c r="E74" s="48" t="s">
        <v>358</v>
      </c>
      <c r="F74" s="75"/>
      <c r="G74" s="76"/>
      <c r="H74" s="76"/>
    </row>
    <row r="75" spans="1:11" ht="15.75" x14ac:dyDescent="0.25">
      <c r="A75" s="47"/>
      <c r="B75" s="50"/>
      <c r="C75" s="45"/>
      <c r="D75" s="45"/>
      <c r="E75" s="48">
        <v>4111</v>
      </c>
      <c r="F75" s="75">
        <f t="shared" si="0"/>
        <v>1999</v>
      </c>
      <c r="G75" s="100">
        <v>1999</v>
      </c>
      <c r="H75" s="76"/>
      <c r="K75" s="2"/>
    </row>
    <row r="76" spans="1:11" ht="15.75" x14ac:dyDescent="0.25">
      <c r="A76" s="47"/>
      <c r="B76" s="50"/>
      <c r="C76" s="45"/>
      <c r="D76" s="45"/>
      <c r="E76" s="48">
        <v>4112</v>
      </c>
      <c r="F76" s="75">
        <f>G76</f>
        <v>0</v>
      </c>
      <c r="G76" s="76">
        <v>0</v>
      </c>
      <c r="H76" s="76"/>
      <c r="K76" s="2"/>
    </row>
    <row r="77" spans="1:11" ht="15.75" x14ac:dyDescent="0.25">
      <c r="A77" s="47"/>
      <c r="B77" s="50"/>
      <c r="C77" s="45"/>
      <c r="D77" s="45"/>
      <c r="E77" s="48">
        <v>4212</v>
      </c>
      <c r="F77" s="75">
        <f t="shared" si="0"/>
        <v>0</v>
      </c>
      <c r="G77" s="76">
        <v>0</v>
      </c>
      <c r="H77" s="76"/>
      <c r="K77" s="2"/>
    </row>
    <row r="78" spans="1:11" ht="15.75" x14ac:dyDescent="0.25">
      <c r="A78" s="47"/>
      <c r="B78" s="50"/>
      <c r="C78" s="45"/>
      <c r="D78" s="45"/>
      <c r="E78" s="48">
        <v>4221</v>
      </c>
      <c r="F78" s="75">
        <f t="shared" si="0"/>
        <v>0</v>
      </c>
      <c r="G78" s="76">
        <v>0</v>
      </c>
      <c r="H78" s="76"/>
      <c r="K78" s="2"/>
    </row>
    <row r="79" spans="1:11" ht="15.75" x14ac:dyDescent="0.25">
      <c r="A79" s="47"/>
      <c r="B79" s="50"/>
      <c r="C79" s="45"/>
      <c r="D79" s="45"/>
      <c r="E79" s="48">
        <v>4252</v>
      </c>
      <c r="F79" s="75">
        <f t="shared" si="0"/>
        <v>0</v>
      </c>
      <c r="G79" s="76">
        <v>0</v>
      </c>
      <c r="H79" s="76"/>
      <c r="K79" s="2"/>
    </row>
    <row r="80" spans="1:11" ht="15.75" x14ac:dyDescent="0.25">
      <c r="A80" s="47"/>
      <c r="B80" s="50"/>
      <c r="C80" s="45"/>
      <c r="D80" s="45"/>
      <c r="E80" s="48">
        <v>4261</v>
      </c>
      <c r="F80" s="75">
        <f t="shared" si="0"/>
        <v>0</v>
      </c>
      <c r="G80" s="76">
        <v>0</v>
      </c>
      <c r="H80" s="76"/>
      <c r="K80" s="2"/>
    </row>
    <row r="81" spans="1:11" ht="15.75" x14ac:dyDescent="0.25">
      <c r="A81" s="47"/>
      <c r="B81" s="50"/>
      <c r="C81" s="45"/>
      <c r="D81" s="45"/>
      <c r="E81" s="48">
        <v>4214</v>
      </c>
      <c r="F81" s="75">
        <f t="shared" si="0"/>
        <v>0</v>
      </c>
      <c r="G81" s="76">
        <v>0</v>
      </c>
      <c r="H81" s="76"/>
      <c r="K81" s="2"/>
    </row>
    <row r="82" spans="1:11" ht="21" customHeight="1" x14ac:dyDescent="0.2">
      <c r="A82" s="47">
        <v>2140</v>
      </c>
      <c r="B82" s="46" t="s">
        <v>180</v>
      </c>
      <c r="C82" s="72">
        <v>4</v>
      </c>
      <c r="D82" s="72">
        <v>0</v>
      </c>
      <c r="E82" s="49" t="s">
        <v>194</v>
      </c>
      <c r="F82" s="75">
        <f t="shared" si="0"/>
        <v>0</v>
      </c>
      <c r="G82" s="75">
        <f>G84</f>
        <v>0</v>
      </c>
      <c r="H82" s="75">
        <f>H84</f>
        <v>0</v>
      </c>
    </row>
    <row r="83" spans="1:11" s="79" customFormat="1" ht="15.75" x14ac:dyDescent="0.25">
      <c r="A83" s="47"/>
      <c r="B83" s="46"/>
      <c r="C83" s="72"/>
      <c r="D83" s="72"/>
      <c r="E83" s="48" t="s">
        <v>29</v>
      </c>
      <c r="F83" s="75"/>
      <c r="G83" s="81"/>
      <c r="H83" s="81"/>
      <c r="J83" s="150"/>
    </row>
    <row r="84" spans="1:11" x14ac:dyDescent="0.2">
      <c r="A84" s="47">
        <v>2141</v>
      </c>
      <c r="B84" s="50" t="s">
        <v>180</v>
      </c>
      <c r="C84" s="45">
        <v>4</v>
      </c>
      <c r="D84" s="45">
        <v>1</v>
      </c>
      <c r="E84" s="48" t="s">
        <v>195</v>
      </c>
      <c r="F84" s="75">
        <f t="shared" si="0"/>
        <v>0</v>
      </c>
      <c r="G84" s="75">
        <f>SUM(G86:G89)</f>
        <v>0</v>
      </c>
      <c r="H84" s="75">
        <f>SUM(H86:H89)</f>
        <v>0</v>
      </c>
    </row>
    <row r="85" spans="1:11" ht="27" x14ac:dyDescent="0.25">
      <c r="A85" s="47"/>
      <c r="B85" s="50"/>
      <c r="C85" s="45"/>
      <c r="D85" s="45"/>
      <c r="E85" s="48" t="s">
        <v>358</v>
      </c>
      <c r="F85" s="75">
        <f t="shared" si="0"/>
        <v>0</v>
      </c>
      <c r="G85" s="76"/>
      <c r="H85" s="76"/>
    </row>
    <row r="86" spans="1:11" ht="15.75" x14ac:dyDescent="0.25">
      <c r="A86" s="47"/>
      <c r="B86" s="50"/>
      <c r="C86" s="45"/>
      <c r="D86" s="45"/>
      <c r="E86" s="48" t="s">
        <v>359</v>
      </c>
      <c r="F86" s="75">
        <f t="shared" si="0"/>
        <v>0</v>
      </c>
      <c r="G86" s="76"/>
      <c r="H86" s="76"/>
    </row>
    <row r="87" spans="1:11" ht="15.75" x14ac:dyDescent="0.25">
      <c r="A87" s="47"/>
      <c r="B87" s="50"/>
      <c r="C87" s="45"/>
      <c r="D87" s="45"/>
      <c r="E87" s="48"/>
      <c r="F87" s="75">
        <f t="shared" si="0"/>
        <v>0</v>
      </c>
      <c r="G87" s="76"/>
      <c r="H87" s="76"/>
    </row>
    <row r="88" spans="1:11" ht="15.75" x14ac:dyDescent="0.25">
      <c r="A88" s="47"/>
      <c r="B88" s="50"/>
      <c r="C88" s="45"/>
      <c r="D88" s="45"/>
      <c r="E88" s="48"/>
      <c r="F88" s="75">
        <f t="shared" si="0"/>
        <v>0</v>
      </c>
      <c r="G88" s="76"/>
      <c r="H88" s="76"/>
    </row>
    <row r="89" spans="1:11" ht="15.75" x14ac:dyDescent="0.25">
      <c r="A89" s="47"/>
      <c r="B89" s="50"/>
      <c r="C89" s="45"/>
      <c r="D89" s="45"/>
      <c r="E89" s="48" t="s">
        <v>359</v>
      </c>
      <c r="F89" s="75">
        <f t="shared" si="0"/>
        <v>0</v>
      </c>
      <c r="G89" s="76"/>
      <c r="H89" s="76"/>
    </row>
    <row r="90" spans="1:11" ht="31.5" customHeight="1" x14ac:dyDescent="0.2">
      <c r="A90" s="47">
        <v>2150</v>
      </c>
      <c r="B90" s="46" t="s">
        <v>180</v>
      </c>
      <c r="C90" s="72">
        <v>5</v>
      </c>
      <c r="D90" s="72">
        <v>0</v>
      </c>
      <c r="E90" s="49" t="s">
        <v>196</v>
      </c>
      <c r="F90" s="75">
        <f t="shared" si="0"/>
        <v>0</v>
      </c>
      <c r="G90" s="75">
        <f>G92</f>
        <v>0</v>
      </c>
      <c r="H90" s="75">
        <f>H92</f>
        <v>0</v>
      </c>
    </row>
    <row r="91" spans="1:11" s="79" customFormat="1" ht="10.5" customHeight="1" x14ac:dyDescent="0.25">
      <c r="A91" s="47"/>
      <c r="B91" s="46"/>
      <c r="C91" s="72"/>
      <c r="D91" s="72"/>
      <c r="E91" s="48" t="s">
        <v>29</v>
      </c>
      <c r="F91" s="75">
        <f t="shared" si="0"/>
        <v>0</v>
      </c>
      <c r="G91" s="81"/>
      <c r="H91" s="81"/>
      <c r="J91" s="150"/>
    </row>
    <row r="92" spans="1:11" ht="27" x14ac:dyDescent="0.2">
      <c r="A92" s="47">
        <v>2151</v>
      </c>
      <c r="B92" s="50" t="s">
        <v>180</v>
      </c>
      <c r="C92" s="45">
        <v>5</v>
      </c>
      <c r="D92" s="45">
        <v>1</v>
      </c>
      <c r="E92" s="48" t="s">
        <v>197</v>
      </c>
      <c r="F92" s="75">
        <f t="shared" si="0"/>
        <v>0</v>
      </c>
      <c r="G92" s="75">
        <f>SUM(G94:G97)</f>
        <v>0</v>
      </c>
      <c r="H92" s="75">
        <f>SUM(H94:H97)</f>
        <v>0</v>
      </c>
    </row>
    <row r="93" spans="1:11" ht="27" x14ac:dyDescent="0.25">
      <c r="A93" s="47"/>
      <c r="B93" s="50"/>
      <c r="C93" s="45"/>
      <c r="D93" s="45"/>
      <c r="E93" s="48" t="s">
        <v>358</v>
      </c>
      <c r="F93" s="75">
        <f t="shared" si="0"/>
        <v>0</v>
      </c>
      <c r="G93" s="76"/>
      <c r="H93" s="76"/>
    </row>
    <row r="94" spans="1:11" ht="15.75" x14ac:dyDescent="0.25">
      <c r="A94" s="47"/>
      <c r="B94" s="50"/>
      <c r="C94" s="45"/>
      <c r="D94" s="45"/>
      <c r="E94" s="48" t="s">
        <v>359</v>
      </c>
      <c r="F94" s="75">
        <f t="shared" si="0"/>
        <v>0</v>
      </c>
      <c r="G94" s="76"/>
      <c r="H94" s="76"/>
    </row>
    <row r="95" spans="1:11" ht="15.75" x14ac:dyDescent="0.25">
      <c r="A95" s="47"/>
      <c r="B95" s="50"/>
      <c r="C95" s="45"/>
      <c r="D95" s="45"/>
      <c r="E95" s="48"/>
      <c r="F95" s="75">
        <f t="shared" si="0"/>
        <v>0</v>
      </c>
      <c r="G95" s="76"/>
      <c r="H95" s="76"/>
    </row>
    <row r="96" spans="1:11" ht="15.75" x14ac:dyDescent="0.25">
      <c r="A96" s="47"/>
      <c r="B96" s="50"/>
      <c r="C96" s="45"/>
      <c r="D96" s="45"/>
      <c r="E96" s="48"/>
      <c r="F96" s="75">
        <f t="shared" si="0"/>
        <v>0</v>
      </c>
      <c r="G96" s="76"/>
      <c r="H96" s="76"/>
    </row>
    <row r="97" spans="1:11" ht="15.75" x14ac:dyDescent="0.25">
      <c r="A97" s="47"/>
      <c r="B97" s="50"/>
      <c r="C97" s="45"/>
      <c r="D97" s="45"/>
      <c r="E97" s="48" t="s">
        <v>359</v>
      </c>
      <c r="F97" s="75">
        <f t="shared" si="0"/>
        <v>0</v>
      </c>
      <c r="G97" s="76"/>
      <c r="H97" s="76"/>
    </row>
    <row r="98" spans="1:11" ht="33.75" customHeight="1" x14ac:dyDescent="0.2">
      <c r="A98" s="90">
        <v>2160</v>
      </c>
      <c r="B98" s="91" t="s">
        <v>180</v>
      </c>
      <c r="C98" s="92">
        <v>6</v>
      </c>
      <c r="D98" s="92">
        <v>0</v>
      </c>
      <c r="E98" s="93" t="s">
        <v>198</v>
      </c>
      <c r="F98" s="132">
        <f t="shared" si="0"/>
        <v>71062.399999999994</v>
      </c>
      <c r="G98" s="132">
        <f>G100</f>
        <v>27760</v>
      </c>
      <c r="H98" s="132">
        <f>H100</f>
        <v>43302.400000000001</v>
      </c>
    </row>
    <row r="99" spans="1:11" s="79" customFormat="1" ht="15.75" x14ac:dyDescent="0.25">
      <c r="A99" s="47"/>
      <c r="B99" s="46"/>
      <c r="C99" s="72"/>
      <c r="D99" s="72"/>
      <c r="E99" s="48" t="s">
        <v>29</v>
      </c>
      <c r="F99" s="75">
        <f t="shared" si="0"/>
        <v>0</v>
      </c>
      <c r="G99" s="81"/>
      <c r="H99" s="81"/>
      <c r="J99" s="150"/>
    </row>
    <row r="100" spans="1:11" ht="27" x14ac:dyDescent="0.2">
      <c r="A100" s="47">
        <v>2161</v>
      </c>
      <c r="B100" s="50" t="s">
        <v>180</v>
      </c>
      <c r="C100" s="45">
        <v>6</v>
      </c>
      <c r="D100" s="45">
        <v>1</v>
      </c>
      <c r="E100" s="48" t="s">
        <v>199</v>
      </c>
      <c r="F100" s="130">
        <f t="shared" si="0"/>
        <v>71062.399999999994</v>
      </c>
      <c r="G100" s="130">
        <f>G102+G103+G104+G105+G106+G107+G108+G110+G111+G112+G113+G109</f>
        <v>27760</v>
      </c>
      <c r="H100" s="130">
        <f>SUM(H104:H113)</f>
        <v>43302.400000000001</v>
      </c>
    </row>
    <row r="101" spans="1:11" ht="27" x14ac:dyDescent="0.25">
      <c r="A101" s="47"/>
      <c r="B101" s="50"/>
      <c r="C101" s="45"/>
      <c r="D101" s="45"/>
      <c r="E101" s="48" t="s">
        <v>358</v>
      </c>
      <c r="F101" s="75">
        <f t="shared" si="0"/>
        <v>0</v>
      </c>
      <c r="G101" s="75">
        <f t="shared" si="0"/>
        <v>0</v>
      </c>
      <c r="H101" s="76"/>
    </row>
    <row r="102" spans="1:11" ht="15.75" x14ac:dyDescent="0.25">
      <c r="A102" s="47"/>
      <c r="B102" s="50"/>
      <c r="C102" s="45"/>
      <c r="D102" s="45"/>
      <c r="E102" s="48">
        <v>4111</v>
      </c>
      <c r="F102" s="75">
        <f>G102</f>
        <v>0</v>
      </c>
      <c r="G102" s="102">
        <v>0</v>
      </c>
      <c r="H102" s="76"/>
      <c r="K102" s="116"/>
    </row>
    <row r="103" spans="1:11" ht="15.75" x14ac:dyDescent="0.25">
      <c r="A103" s="47"/>
      <c r="B103" s="50"/>
      <c r="C103" s="45"/>
      <c r="D103" s="45"/>
      <c r="E103" s="48">
        <v>4216</v>
      </c>
      <c r="F103" s="75">
        <f t="shared" si="0"/>
        <v>360</v>
      </c>
      <c r="G103" s="100">
        <v>360</v>
      </c>
      <c r="H103" s="76"/>
      <c r="K103" s="2"/>
    </row>
    <row r="104" spans="1:11" ht="15.75" x14ac:dyDescent="0.25">
      <c r="A104" s="47"/>
      <c r="B104" s="50"/>
      <c r="C104" s="45"/>
      <c r="D104" s="45"/>
      <c r="E104" s="48">
        <v>4239</v>
      </c>
      <c r="F104" s="75">
        <f t="shared" si="0"/>
        <v>2000</v>
      </c>
      <c r="G104" s="100">
        <v>2000</v>
      </c>
      <c r="H104" s="76"/>
      <c r="K104" s="2"/>
    </row>
    <row r="105" spans="1:11" ht="15.75" x14ac:dyDescent="0.25">
      <c r="A105" s="47"/>
      <c r="B105" s="50"/>
      <c r="C105" s="45"/>
      <c r="D105" s="45"/>
      <c r="E105" s="48">
        <v>4266</v>
      </c>
      <c r="F105" s="75">
        <f t="shared" si="0"/>
        <v>0</v>
      </c>
      <c r="G105" s="100">
        <v>0</v>
      </c>
      <c r="H105" s="76"/>
      <c r="K105" s="2"/>
    </row>
    <row r="106" spans="1:11" ht="15.75" x14ac:dyDescent="0.25">
      <c r="A106" s="47"/>
      <c r="B106" s="50"/>
      <c r="C106" s="45"/>
      <c r="D106" s="45"/>
      <c r="E106" s="48">
        <v>4267</v>
      </c>
      <c r="F106" s="75">
        <f t="shared" si="0"/>
        <v>0</v>
      </c>
      <c r="G106" s="100">
        <v>0</v>
      </c>
      <c r="H106" s="76"/>
      <c r="K106" s="2"/>
    </row>
    <row r="107" spans="1:11" ht="15.75" x14ac:dyDescent="0.25">
      <c r="A107" s="47"/>
      <c r="B107" s="50"/>
      <c r="C107" s="45"/>
      <c r="D107" s="45"/>
      <c r="E107" s="48">
        <v>4241</v>
      </c>
      <c r="F107" s="75">
        <f t="shared" si="0"/>
        <v>4500</v>
      </c>
      <c r="G107" s="100">
        <v>4500</v>
      </c>
      <c r="H107" s="76"/>
      <c r="K107" s="2"/>
    </row>
    <row r="108" spans="1:11" ht="15.75" x14ac:dyDescent="0.25">
      <c r="A108" s="47"/>
      <c r="B108" s="50"/>
      <c r="C108" s="45"/>
      <c r="D108" s="45"/>
      <c r="E108" s="95">
        <v>4269</v>
      </c>
      <c r="F108" s="94">
        <f t="shared" si="0"/>
        <v>20000</v>
      </c>
      <c r="G108" s="133">
        <v>20000</v>
      </c>
      <c r="H108" s="76"/>
      <c r="K108" s="2"/>
    </row>
    <row r="109" spans="1:11" ht="15.75" x14ac:dyDescent="0.25">
      <c r="A109" s="47"/>
      <c r="B109" s="50"/>
      <c r="C109" s="45"/>
      <c r="D109" s="45"/>
      <c r="E109" s="48">
        <v>4819</v>
      </c>
      <c r="F109" s="75">
        <f t="shared" si="0"/>
        <v>0</v>
      </c>
      <c r="G109" s="124"/>
      <c r="H109" s="76"/>
      <c r="K109" s="2"/>
    </row>
    <row r="110" spans="1:11" ht="15.75" x14ac:dyDescent="0.25">
      <c r="A110" s="47"/>
      <c r="B110" s="50"/>
      <c r="C110" s="45"/>
      <c r="D110" s="45"/>
      <c r="E110" s="48">
        <v>4823</v>
      </c>
      <c r="F110" s="75">
        <f t="shared" si="0"/>
        <v>900</v>
      </c>
      <c r="G110" s="100">
        <v>900</v>
      </c>
      <c r="H110" s="76"/>
      <c r="K110" s="2"/>
    </row>
    <row r="111" spans="1:11" ht="15.75" x14ac:dyDescent="0.25">
      <c r="A111" s="47"/>
      <c r="B111" s="50"/>
      <c r="C111" s="45"/>
      <c r="D111" s="45"/>
      <c r="E111" s="153">
        <v>5113</v>
      </c>
      <c r="F111" s="115">
        <f t="shared" si="0"/>
        <v>40302.400000000001</v>
      </c>
      <c r="G111" s="124">
        <v>0</v>
      </c>
      <c r="H111" s="123">
        <v>40302.400000000001</v>
      </c>
      <c r="J111" s="158"/>
      <c r="K111" s="2"/>
    </row>
    <row r="112" spans="1:11" ht="15.75" x14ac:dyDescent="0.25">
      <c r="A112" s="47"/>
      <c r="B112" s="50"/>
      <c r="C112" s="45"/>
      <c r="D112" s="45"/>
      <c r="E112" s="48">
        <v>4251</v>
      </c>
      <c r="F112" s="75">
        <f t="shared" si="0"/>
        <v>0</v>
      </c>
      <c r="G112" s="100"/>
      <c r="H112" s="76"/>
      <c r="K112" s="2"/>
    </row>
    <row r="113" spans="1:11" ht="15.75" x14ac:dyDescent="0.25">
      <c r="A113" s="47"/>
      <c r="B113" s="50"/>
      <c r="C113" s="45"/>
      <c r="D113" s="45"/>
      <c r="E113" s="48" t="s">
        <v>388</v>
      </c>
      <c r="F113" s="75">
        <f t="shared" si="0"/>
        <v>3000</v>
      </c>
      <c r="G113" s="76"/>
      <c r="H113" s="76">
        <v>3000</v>
      </c>
      <c r="K113" s="82"/>
    </row>
    <row r="114" spans="1:11" x14ac:dyDescent="0.2">
      <c r="A114" s="47">
        <v>2170</v>
      </c>
      <c r="B114" s="46" t="s">
        <v>180</v>
      </c>
      <c r="C114" s="72">
        <v>7</v>
      </c>
      <c r="D114" s="72">
        <v>0</v>
      </c>
      <c r="E114" s="49" t="s">
        <v>200</v>
      </c>
      <c r="F114" s="75">
        <f t="shared" si="0"/>
        <v>0</v>
      </c>
      <c r="G114" s="75">
        <f>G116</f>
        <v>0</v>
      </c>
      <c r="H114" s="75">
        <f>H116</f>
        <v>0</v>
      </c>
    </row>
    <row r="115" spans="1:11" s="79" customFormat="1" ht="15.75" x14ac:dyDescent="0.25">
      <c r="A115" s="47"/>
      <c r="B115" s="46"/>
      <c r="C115" s="72"/>
      <c r="D115" s="72"/>
      <c r="E115" s="48" t="s">
        <v>29</v>
      </c>
      <c r="F115" s="75">
        <f t="shared" si="0"/>
        <v>0</v>
      </c>
      <c r="G115" s="81"/>
      <c r="H115" s="81"/>
      <c r="J115" s="150"/>
    </row>
    <row r="116" spans="1:11" x14ac:dyDescent="0.2">
      <c r="A116" s="47">
        <v>2171</v>
      </c>
      <c r="B116" s="50" t="s">
        <v>180</v>
      </c>
      <c r="C116" s="45">
        <v>7</v>
      </c>
      <c r="D116" s="45">
        <v>1</v>
      </c>
      <c r="E116" s="48" t="s">
        <v>200</v>
      </c>
      <c r="F116" s="75">
        <f t="shared" si="0"/>
        <v>0</v>
      </c>
      <c r="G116" s="75">
        <f>SUM(G118:G121)</f>
        <v>0</v>
      </c>
      <c r="H116" s="75">
        <f>SUM(H118:H121)</f>
        <v>0</v>
      </c>
    </row>
    <row r="117" spans="1:11" ht="27" x14ac:dyDescent="0.25">
      <c r="A117" s="47"/>
      <c r="B117" s="50"/>
      <c r="C117" s="45"/>
      <c r="D117" s="45"/>
      <c r="E117" s="48" t="s">
        <v>358</v>
      </c>
      <c r="F117" s="75">
        <f t="shared" si="0"/>
        <v>0</v>
      </c>
      <c r="G117" s="76"/>
      <c r="H117" s="76"/>
    </row>
    <row r="118" spans="1:11" ht="15.75" x14ac:dyDescent="0.25">
      <c r="A118" s="47"/>
      <c r="B118" s="50"/>
      <c r="C118" s="45"/>
      <c r="D118" s="45"/>
      <c r="E118" s="48" t="s">
        <v>359</v>
      </c>
      <c r="F118" s="75">
        <f t="shared" si="0"/>
        <v>0</v>
      </c>
      <c r="G118" s="76"/>
      <c r="H118" s="76"/>
    </row>
    <row r="119" spans="1:11" ht="15.75" x14ac:dyDescent="0.25">
      <c r="A119" s="47"/>
      <c r="B119" s="50"/>
      <c r="C119" s="45"/>
      <c r="D119" s="45"/>
      <c r="E119" s="48"/>
      <c r="F119" s="75">
        <f t="shared" si="0"/>
        <v>0</v>
      </c>
      <c r="G119" s="76"/>
      <c r="H119" s="76"/>
    </row>
    <row r="120" spans="1:11" ht="15.75" x14ac:dyDescent="0.25">
      <c r="A120" s="47"/>
      <c r="B120" s="50"/>
      <c r="C120" s="45"/>
      <c r="D120" s="45"/>
      <c r="E120" s="48"/>
      <c r="F120" s="75">
        <f t="shared" si="0"/>
        <v>0</v>
      </c>
      <c r="G120" s="76"/>
      <c r="H120" s="76"/>
    </row>
    <row r="121" spans="1:11" ht="15.75" x14ac:dyDescent="0.25">
      <c r="A121" s="47"/>
      <c r="B121" s="50"/>
      <c r="C121" s="45"/>
      <c r="D121" s="45"/>
      <c r="E121" s="48" t="s">
        <v>359</v>
      </c>
      <c r="F121" s="75">
        <f t="shared" si="0"/>
        <v>0</v>
      </c>
      <c r="G121" s="76"/>
      <c r="H121" s="76"/>
    </row>
    <row r="122" spans="1:11" ht="29.25" customHeight="1" x14ac:dyDescent="0.2">
      <c r="A122" s="47">
        <v>2180</v>
      </c>
      <c r="B122" s="46" t="s">
        <v>180</v>
      </c>
      <c r="C122" s="72">
        <v>8</v>
      </c>
      <c r="D122" s="72">
        <v>0</v>
      </c>
      <c r="E122" s="49" t="s">
        <v>201</v>
      </c>
      <c r="F122" s="75">
        <f t="shared" ref="F122:F195" si="2">G122+H122</f>
        <v>0</v>
      </c>
      <c r="G122" s="75">
        <f>G124</f>
        <v>0</v>
      </c>
      <c r="H122" s="75">
        <f>H124</f>
        <v>0</v>
      </c>
    </row>
    <row r="123" spans="1:11" s="79" customFormat="1" ht="12.75" customHeight="1" x14ac:dyDescent="0.25">
      <c r="A123" s="47"/>
      <c r="B123" s="46"/>
      <c r="C123" s="72"/>
      <c r="D123" s="72"/>
      <c r="E123" s="48" t="s">
        <v>29</v>
      </c>
      <c r="F123" s="75">
        <f t="shared" si="2"/>
        <v>0</v>
      </c>
      <c r="G123" s="81"/>
      <c r="H123" s="81"/>
      <c r="J123" s="150"/>
    </row>
    <row r="124" spans="1:11" ht="27" x14ac:dyDescent="0.2">
      <c r="A124" s="47">
        <v>2181</v>
      </c>
      <c r="B124" s="50" t="s">
        <v>180</v>
      </c>
      <c r="C124" s="45">
        <v>8</v>
      </c>
      <c r="D124" s="45">
        <v>1</v>
      </c>
      <c r="E124" s="48" t="s">
        <v>201</v>
      </c>
      <c r="F124" s="75">
        <f t="shared" si="2"/>
        <v>0</v>
      </c>
      <c r="G124" s="75">
        <f>SUM(G126:G129)</f>
        <v>0</v>
      </c>
      <c r="H124" s="75">
        <f>SUM(H126:H129)</f>
        <v>0</v>
      </c>
    </row>
    <row r="125" spans="1:11" ht="27" x14ac:dyDescent="0.25">
      <c r="A125" s="47"/>
      <c r="B125" s="50"/>
      <c r="C125" s="45"/>
      <c r="D125" s="45"/>
      <c r="E125" s="48" t="s">
        <v>358</v>
      </c>
      <c r="F125" s="75">
        <f t="shared" si="2"/>
        <v>0</v>
      </c>
      <c r="G125" s="76"/>
      <c r="H125" s="76"/>
    </row>
    <row r="126" spans="1:11" ht="15.75" x14ac:dyDescent="0.25">
      <c r="A126" s="47"/>
      <c r="B126" s="50"/>
      <c r="C126" s="45"/>
      <c r="D126" s="45"/>
      <c r="E126" s="48" t="s">
        <v>359</v>
      </c>
      <c r="F126" s="75">
        <f t="shared" si="2"/>
        <v>0</v>
      </c>
      <c r="G126" s="76"/>
      <c r="H126" s="76"/>
    </row>
    <row r="127" spans="1:11" ht="15.75" x14ac:dyDescent="0.25">
      <c r="A127" s="47"/>
      <c r="B127" s="50"/>
      <c r="C127" s="45"/>
      <c r="D127" s="45"/>
      <c r="E127" s="48" t="s">
        <v>359</v>
      </c>
      <c r="F127" s="75">
        <f t="shared" si="2"/>
        <v>0</v>
      </c>
      <c r="G127" s="76"/>
      <c r="H127" s="76"/>
    </row>
    <row r="128" spans="1:11" ht="15.75" x14ac:dyDescent="0.25">
      <c r="A128" s="47"/>
      <c r="B128" s="50"/>
      <c r="C128" s="45"/>
      <c r="D128" s="45"/>
      <c r="E128" s="48"/>
      <c r="F128" s="75">
        <f t="shared" si="2"/>
        <v>0</v>
      </c>
      <c r="G128" s="76"/>
      <c r="H128" s="76"/>
    </row>
    <row r="129" spans="1:14" ht="15.75" x14ac:dyDescent="0.25">
      <c r="A129" s="47"/>
      <c r="B129" s="50"/>
      <c r="C129" s="45"/>
      <c r="D129" s="45"/>
      <c r="E129" s="48" t="s">
        <v>359</v>
      </c>
      <c r="F129" s="75">
        <f t="shared" si="2"/>
        <v>0</v>
      </c>
      <c r="G129" s="76"/>
      <c r="H129" s="76"/>
    </row>
    <row r="130" spans="1:14" s="73" customFormat="1" ht="40.5" customHeight="1" x14ac:dyDescent="0.25">
      <c r="A130" s="87">
        <v>2200</v>
      </c>
      <c r="B130" s="85" t="s">
        <v>202</v>
      </c>
      <c r="C130" s="86">
        <v>0</v>
      </c>
      <c r="D130" s="86">
        <v>0</v>
      </c>
      <c r="E130" s="88" t="s">
        <v>360</v>
      </c>
      <c r="F130" s="89">
        <f t="shared" si="2"/>
        <v>1000</v>
      </c>
      <c r="G130" s="89">
        <f>G132+G140+G148+G156+G164</f>
        <v>1000</v>
      </c>
      <c r="H130" s="89">
        <f>H132+H140+H148+H156+H164</f>
        <v>0</v>
      </c>
      <c r="J130" s="149"/>
      <c r="N130"/>
    </row>
    <row r="131" spans="1:14" ht="11.25" customHeight="1" x14ac:dyDescent="0.25">
      <c r="A131" s="47"/>
      <c r="B131" s="46"/>
      <c r="C131" s="72"/>
      <c r="D131" s="72"/>
      <c r="E131" s="48" t="s">
        <v>182</v>
      </c>
      <c r="F131" s="75"/>
      <c r="G131" s="76"/>
      <c r="H131" s="76"/>
    </row>
    <row r="132" spans="1:14" x14ac:dyDescent="0.2">
      <c r="A132" s="47">
        <v>2210</v>
      </c>
      <c r="B132" s="46" t="s">
        <v>202</v>
      </c>
      <c r="C132" s="45">
        <v>1</v>
      </c>
      <c r="D132" s="45">
        <v>0</v>
      </c>
      <c r="E132" s="49" t="s">
        <v>203</v>
      </c>
      <c r="F132" s="75">
        <f t="shared" si="2"/>
        <v>0</v>
      </c>
      <c r="G132" s="75">
        <f>G134</f>
        <v>0</v>
      </c>
      <c r="H132" s="75">
        <f>H134</f>
        <v>0</v>
      </c>
    </row>
    <row r="133" spans="1:14" s="79" customFormat="1" ht="14.25" customHeight="1" x14ac:dyDescent="0.25">
      <c r="A133" s="47"/>
      <c r="B133" s="46"/>
      <c r="C133" s="72"/>
      <c r="D133" s="72"/>
      <c r="E133" s="48" t="s">
        <v>29</v>
      </c>
      <c r="F133" s="75"/>
      <c r="G133" s="81"/>
      <c r="H133" s="81"/>
      <c r="J133" s="150"/>
    </row>
    <row r="134" spans="1:14" x14ac:dyDescent="0.2">
      <c r="A134" s="47">
        <v>2211</v>
      </c>
      <c r="B134" s="50" t="s">
        <v>202</v>
      </c>
      <c r="C134" s="45">
        <v>1</v>
      </c>
      <c r="D134" s="45">
        <v>1</v>
      </c>
      <c r="E134" s="48" t="s">
        <v>204</v>
      </c>
      <c r="F134" s="75">
        <f t="shared" si="2"/>
        <v>0</v>
      </c>
      <c r="G134" s="75">
        <f>SUM(G136:G139)</f>
        <v>0</v>
      </c>
      <c r="H134" s="75">
        <f>SUM(H136:H139)</f>
        <v>0</v>
      </c>
    </row>
    <row r="135" spans="1:14" ht="27" x14ac:dyDescent="0.25">
      <c r="A135" s="47"/>
      <c r="B135" s="50"/>
      <c r="C135" s="45"/>
      <c r="D135" s="45"/>
      <c r="E135" s="48" t="s">
        <v>358</v>
      </c>
      <c r="F135" s="75"/>
      <c r="G135" s="76"/>
      <c r="H135" s="76"/>
    </row>
    <row r="136" spans="1:14" ht="15.75" x14ac:dyDescent="0.25">
      <c r="A136" s="47"/>
      <c r="B136" s="50"/>
      <c r="C136" s="45"/>
      <c r="D136" s="45"/>
      <c r="E136" s="48" t="s">
        <v>359</v>
      </c>
      <c r="F136" s="75">
        <f t="shared" si="2"/>
        <v>0</v>
      </c>
      <c r="G136" s="76"/>
      <c r="H136" s="76"/>
    </row>
    <row r="137" spans="1:14" ht="15.75" x14ac:dyDescent="0.25">
      <c r="A137" s="47"/>
      <c r="B137" s="50"/>
      <c r="C137" s="45"/>
      <c r="D137" s="45"/>
      <c r="E137" s="48"/>
      <c r="F137" s="75">
        <f t="shared" si="2"/>
        <v>0</v>
      </c>
      <c r="G137" s="76"/>
      <c r="H137" s="76"/>
    </row>
    <row r="138" spans="1:14" ht="15.75" x14ac:dyDescent="0.25">
      <c r="A138" s="47"/>
      <c r="B138" s="50"/>
      <c r="C138" s="45"/>
      <c r="D138" s="45"/>
      <c r="E138" s="48"/>
      <c r="F138" s="75">
        <f t="shared" si="2"/>
        <v>0</v>
      </c>
      <c r="G138" s="76"/>
      <c r="H138" s="76"/>
    </row>
    <row r="139" spans="1:14" ht="15.75" x14ac:dyDescent="0.25">
      <c r="A139" s="47"/>
      <c r="B139" s="50"/>
      <c r="C139" s="45"/>
      <c r="D139" s="45"/>
      <c r="E139" s="48" t="s">
        <v>359</v>
      </c>
      <c r="F139" s="75">
        <f t="shared" si="2"/>
        <v>0</v>
      </c>
      <c r="G139" s="76"/>
      <c r="H139" s="76"/>
    </row>
    <row r="140" spans="1:14" x14ac:dyDescent="0.2">
      <c r="A140" s="47">
        <v>2220</v>
      </c>
      <c r="B140" s="46" t="s">
        <v>202</v>
      </c>
      <c r="C140" s="72">
        <v>2</v>
      </c>
      <c r="D140" s="72">
        <v>0</v>
      </c>
      <c r="E140" s="49" t="s">
        <v>205</v>
      </c>
      <c r="F140" s="75">
        <f t="shared" si="2"/>
        <v>1000</v>
      </c>
      <c r="G140" s="75">
        <f>G142</f>
        <v>1000</v>
      </c>
      <c r="H140" s="75">
        <f>H142</f>
        <v>0</v>
      </c>
    </row>
    <row r="141" spans="1:14" s="79" customFormat="1" ht="10.5" customHeight="1" x14ac:dyDescent="0.25">
      <c r="A141" s="47"/>
      <c r="B141" s="46"/>
      <c r="C141" s="72"/>
      <c r="D141" s="72"/>
      <c r="E141" s="48" t="s">
        <v>29</v>
      </c>
      <c r="F141" s="75"/>
      <c r="G141" s="81"/>
      <c r="H141" s="81"/>
      <c r="J141" s="150"/>
    </row>
    <row r="142" spans="1:14" x14ac:dyDescent="0.2">
      <c r="A142" s="47">
        <v>2221</v>
      </c>
      <c r="B142" s="50" t="s">
        <v>202</v>
      </c>
      <c r="C142" s="45">
        <v>2</v>
      </c>
      <c r="D142" s="45">
        <v>1</v>
      </c>
      <c r="E142" s="48" t="s">
        <v>206</v>
      </c>
      <c r="F142" s="75">
        <f t="shared" si="2"/>
        <v>1000</v>
      </c>
      <c r="G142" s="75">
        <v>1000</v>
      </c>
      <c r="H142" s="75">
        <f>SUM(H144:H147)</f>
        <v>0</v>
      </c>
    </row>
    <row r="143" spans="1:14" ht="27" x14ac:dyDescent="0.25">
      <c r="A143" s="47"/>
      <c r="B143" s="50"/>
      <c r="C143" s="45"/>
      <c r="D143" s="45"/>
      <c r="E143" s="48" t="s">
        <v>358</v>
      </c>
      <c r="F143" s="75"/>
      <c r="G143" s="76"/>
      <c r="H143" s="76"/>
    </row>
    <row r="144" spans="1:14" ht="15.75" x14ac:dyDescent="0.25">
      <c r="A144" s="47"/>
      <c r="B144" s="50"/>
      <c r="C144" s="45"/>
      <c r="D144" s="45"/>
      <c r="E144" s="48">
        <v>4269</v>
      </c>
      <c r="F144" s="75">
        <f t="shared" si="2"/>
        <v>500</v>
      </c>
      <c r="G144" s="100">
        <v>500</v>
      </c>
      <c r="H144" s="76"/>
      <c r="K144" s="2"/>
    </row>
    <row r="145" spans="1:11" ht="15.75" x14ac:dyDescent="0.25">
      <c r="A145" s="47"/>
      <c r="B145" s="50"/>
      <c r="C145" s="45"/>
      <c r="D145" s="45"/>
      <c r="E145" s="48">
        <v>4819</v>
      </c>
      <c r="F145" s="75">
        <f t="shared" si="2"/>
        <v>500</v>
      </c>
      <c r="G145" s="100">
        <v>500</v>
      </c>
      <c r="H145" s="76"/>
      <c r="K145" s="2"/>
    </row>
    <row r="146" spans="1:11" ht="15.75" x14ac:dyDescent="0.25">
      <c r="A146" s="47"/>
      <c r="B146" s="50"/>
      <c r="C146" s="45"/>
      <c r="D146" s="45"/>
      <c r="E146" s="48"/>
      <c r="F146" s="75">
        <f t="shared" si="2"/>
        <v>0</v>
      </c>
      <c r="G146" s="76"/>
      <c r="H146" s="76"/>
    </row>
    <row r="147" spans="1:11" ht="15.75" x14ac:dyDescent="0.25">
      <c r="A147" s="47"/>
      <c r="B147" s="50"/>
      <c r="C147" s="45"/>
      <c r="D147" s="45"/>
      <c r="E147" s="48" t="s">
        <v>359</v>
      </c>
      <c r="F147" s="75">
        <f t="shared" si="2"/>
        <v>0</v>
      </c>
      <c r="G147" s="76"/>
      <c r="H147" s="76"/>
    </row>
    <row r="148" spans="1:11" x14ac:dyDescent="0.2">
      <c r="A148" s="47">
        <v>2230</v>
      </c>
      <c r="B148" s="46" t="s">
        <v>202</v>
      </c>
      <c r="C148" s="45">
        <v>3</v>
      </c>
      <c r="D148" s="45">
        <v>0</v>
      </c>
      <c r="E148" s="49" t="s">
        <v>207</v>
      </c>
      <c r="F148" s="75">
        <f t="shared" si="2"/>
        <v>0</v>
      </c>
      <c r="G148" s="75">
        <f>G150</f>
        <v>0</v>
      </c>
      <c r="H148" s="75">
        <f>H150</f>
        <v>0</v>
      </c>
    </row>
    <row r="149" spans="1:11" s="79" customFormat="1" ht="10.5" customHeight="1" x14ac:dyDescent="0.25">
      <c r="A149" s="47"/>
      <c r="B149" s="46"/>
      <c r="C149" s="72"/>
      <c r="D149" s="72"/>
      <c r="E149" s="48" t="s">
        <v>29</v>
      </c>
      <c r="F149" s="75"/>
      <c r="G149" s="81"/>
      <c r="H149" s="81"/>
      <c r="J149" s="150"/>
    </row>
    <row r="150" spans="1:11" x14ac:dyDescent="0.2">
      <c r="A150" s="47">
        <v>2231</v>
      </c>
      <c r="B150" s="50" t="s">
        <v>202</v>
      </c>
      <c r="C150" s="45">
        <v>3</v>
      </c>
      <c r="D150" s="45">
        <v>1</v>
      </c>
      <c r="E150" s="48" t="s">
        <v>208</v>
      </c>
      <c r="F150" s="75">
        <f t="shared" si="2"/>
        <v>0</v>
      </c>
      <c r="G150" s="75">
        <f>SUM(G152:G155)</f>
        <v>0</v>
      </c>
      <c r="H150" s="75">
        <f>SUM(H152:H155)</f>
        <v>0</v>
      </c>
    </row>
    <row r="151" spans="1:11" ht="27" x14ac:dyDescent="0.25">
      <c r="A151" s="47"/>
      <c r="B151" s="50"/>
      <c r="C151" s="45"/>
      <c r="D151" s="45"/>
      <c r="E151" s="48" t="s">
        <v>358</v>
      </c>
      <c r="F151" s="75"/>
      <c r="G151" s="76"/>
      <c r="H151" s="76"/>
    </row>
    <row r="152" spans="1:11" ht="15.75" x14ac:dyDescent="0.25">
      <c r="A152" s="47"/>
      <c r="B152" s="50"/>
      <c r="C152" s="45"/>
      <c r="D152" s="45"/>
      <c r="E152" s="48" t="s">
        <v>359</v>
      </c>
      <c r="F152" s="75">
        <f t="shared" si="2"/>
        <v>0</v>
      </c>
      <c r="G152" s="76"/>
      <c r="H152" s="76"/>
    </row>
    <row r="153" spans="1:11" ht="15.75" x14ac:dyDescent="0.25">
      <c r="A153" s="47"/>
      <c r="B153" s="50"/>
      <c r="C153" s="45"/>
      <c r="D153" s="45"/>
      <c r="E153" s="48"/>
      <c r="F153" s="75">
        <f t="shared" si="2"/>
        <v>0</v>
      </c>
      <c r="G153" s="76"/>
      <c r="H153" s="76"/>
    </row>
    <row r="154" spans="1:11" ht="15.75" x14ac:dyDescent="0.25">
      <c r="A154" s="47"/>
      <c r="B154" s="50"/>
      <c r="C154" s="45"/>
      <c r="D154" s="45"/>
      <c r="E154" s="48"/>
      <c r="F154" s="75">
        <f t="shared" si="2"/>
        <v>0</v>
      </c>
      <c r="G154" s="76"/>
      <c r="H154" s="76"/>
    </row>
    <row r="155" spans="1:11" ht="15.75" x14ac:dyDescent="0.25">
      <c r="A155" s="47"/>
      <c r="B155" s="50"/>
      <c r="C155" s="45"/>
      <c r="D155" s="45"/>
      <c r="E155" s="48" t="s">
        <v>359</v>
      </c>
      <c r="F155" s="75">
        <f t="shared" si="2"/>
        <v>0</v>
      </c>
      <c r="G155" s="76"/>
      <c r="H155" s="76"/>
    </row>
    <row r="156" spans="1:11" ht="27" x14ac:dyDescent="0.2">
      <c r="A156" s="47">
        <v>2240</v>
      </c>
      <c r="B156" s="46" t="s">
        <v>202</v>
      </c>
      <c r="C156" s="72">
        <v>4</v>
      </c>
      <c r="D156" s="72">
        <v>0</v>
      </c>
      <c r="E156" s="49" t="s">
        <v>209</v>
      </c>
      <c r="F156" s="75">
        <f t="shared" si="2"/>
        <v>0</v>
      </c>
      <c r="G156" s="75">
        <f>G158</f>
        <v>0</v>
      </c>
      <c r="H156" s="75">
        <f>H158</f>
        <v>0</v>
      </c>
    </row>
    <row r="157" spans="1:11" s="79" customFormat="1" ht="10.5" customHeight="1" x14ac:dyDescent="0.25">
      <c r="A157" s="47"/>
      <c r="B157" s="46"/>
      <c r="C157" s="72"/>
      <c r="D157" s="72"/>
      <c r="E157" s="48" t="s">
        <v>29</v>
      </c>
      <c r="F157" s="75"/>
      <c r="G157" s="81"/>
      <c r="H157" s="81"/>
      <c r="J157" s="150"/>
    </row>
    <row r="158" spans="1:11" ht="27" x14ac:dyDescent="0.2">
      <c r="A158" s="47">
        <v>2241</v>
      </c>
      <c r="B158" s="50" t="s">
        <v>202</v>
      </c>
      <c r="C158" s="45">
        <v>4</v>
      </c>
      <c r="D158" s="45">
        <v>1</v>
      </c>
      <c r="E158" s="48" t="s">
        <v>209</v>
      </c>
      <c r="F158" s="75">
        <f t="shared" si="2"/>
        <v>0</v>
      </c>
      <c r="G158" s="75">
        <f>SUM(G160:G163)</f>
        <v>0</v>
      </c>
      <c r="H158" s="75">
        <f>SUM(H160:H163)</f>
        <v>0</v>
      </c>
    </row>
    <row r="159" spans="1:11" ht="27" x14ac:dyDescent="0.25">
      <c r="A159" s="47"/>
      <c r="B159" s="50"/>
      <c r="C159" s="45"/>
      <c r="D159" s="45"/>
      <c r="E159" s="48" t="s">
        <v>358</v>
      </c>
      <c r="F159" s="75"/>
      <c r="G159" s="76"/>
      <c r="H159" s="76"/>
    </row>
    <row r="160" spans="1:11" ht="15.75" x14ac:dyDescent="0.25">
      <c r="A160" s="47"/>
      <c r="B160" s="50"/>
      <c r="C160" s="45"/>
      <c r="D160" s="45"/>
      <c r="E160" s="48" t="s">
        <v>359</v>
      </c>
      <c r="F160" s="75">
        <f t="shared" ref="F160:F163" si="3">G160+H160</f>
        <v>0</v>
      </c>
      <c r="G160" s="76"/>
      <c r="H160" s="76"/>
    </row>
    <row r="161" spans="1:10" ht="15.75" x14ac:dyDescent="0.25">
      <c r="A161" s="47"/>
      <c r="B161" s="50"/>
      <c r="C161" s="45"/>
      <c r="D161" s="45"/>
      <c r="E161" s="48"/>
      <c r="F161" s="75">
        <f t="shared" si="3"/>
        <v>0</v>
      </c>
      <c r="G161" s="76"/>
      <c r="H161" s="76"/>
    </row>
    <row r="162" spans="1:10" ht="15.75" x14ac:dyDescent="0.25">
      <c r="A162" s="47"/>
      <c r="B162" s="50"/>
      <c r="C162" s="45"/>
      <c r="D162" s="45"/>
      <c r="E162" s="48"/>
      <c r="F162" s="75">
        <f t="shared" si="3"/>
        <v>0</v>
      </c>
      <c r="G162" s="76"/>
      <c r="H162" s="76"/>
    </row>
    <row r="163" spans="1:10" ht="15.75" x14ac:dyDescent="0.25">
      <c r="A163" s="47"/>
      <c r="B163" s="50"/>
      <c r="C163" s="45"/>
      <c r="D163" s="45"/>
      <c r="E163" s="48" t="s">
        <v>359</v>
      </c>
      <c r="F163" s="75">
        <f t="shared" si="3"/>
        <v>0</v>
      </c>
      <c r="G163" s="76"/>
      <c r="H163" s="76"/>
    </row>
    <row r="164" spans="1:10" x14ac:dyDescent="0.2">
      <c r="A164" s="47">
        <v>2250</v>
      </c>
      <c r="B164" s="46" t="s">
        <v>202</v>
      </c>
      <c r="C164" s="72">
        <v>5</v>
      </c>
      <c r="D164" s="72">
        <v>0</v>
      </c>
      <c r="E164" s="49" t="s">
        <v>210</v>
      </c>
      <c r="F164" s="75">
        <f t="shared" si="2"/>
        <v>0</v>
      </c>
      <c r="G164" s="75">
        <f>G166</f>
        <v>0</v>
      </c>
      <c r="H164" s="75">
        <f>H166</f>
        <v>0</v>
      </c>
    </row>
    <row r="165" spans="1:10" s="79" customFormat="1" ht="15.75" x14ac:dyDescent="0.25">
      <c r="A165" s="47"/>
      <c r="B165" s="46"/>
      <c r="C165" s="72"/>
      <c r="D165" s="72"/>
      <c r="E165" s="48" t="s">
        <v>29</v>
      </c>
      <c r="F165" s="75"/>
      <c r="G165" s="81"/>
      <c r="H165" s="81"/>
      <c r="J165" s="150"/>
    </row>
    <row r="166" spans="1:10" x14ac:dyDescent="0.2">
      <c r="A166" s="47">
        <v>2251</v>
      </c>
      <c r="B166" s="50" t="s">
        <v>202</v>
      </c>
      <c r="C166" s="45">
        <v>5</v>
      </c>
      <c r="D166" s="45">
        <v>1</v>
      </c>
      <c r="E166" s="48" t="s">
        <v>210</v>
      </c>
      <c r="F166" s="75">
        <f t="shared" si="2"/>
        <v>0</v>
      </c>
      <c r="G166" s="75">
        <f>SUM(G168:G171)</f>
        <v>0</v>
      </c>
      <c r="H166" s="75">
        <f>SUM(H168:H171)</f>
        <v>0</v>
      </c>
    </row>
    <row r="167" spans="1:10" ht="27" x14ac:dyDescent="0.25">
      <c r="A167" s="47"/>
      <c r="B167" s="50"/>
      <c r="C167" s="45"/>
      <c r="D167" s="45"/>
      <c r="E167" s="48" t="s">
        <v>358</v>
      </c>
      <c r="F167" s="75"/>
      <c r="G167" s="76"/>
      <c r="H167" s="76"/>
    </row>
    <row r="168" spans="1:10" ht="15.75" x14ac:dyDescent="0.25">
      <c r="A168" s="47"/>
      <c r="B168" s="50"/>
      <c r="C168" s="45"/>
      <c r="D168" s="45"/>
      <c r="E168" s="48" t="s">
        <v>359</v>
      </c>
      <c r="F168" s="75">
        <f t="shared" si="2"/>
        <v>0</v>
      </c>
      <c r="G168" s="76"/>
      <c r="H168" s="76"/>
    </row>
    <row r="169" spans="1:10" ht="15.75" x14ac:dyDescent="0.25">
      <c r="A169" s="47"/>
      <c r="B169" s="50"/>
      <c r="C169" s="45"/>
      <c r="D169" s="45"/>
      <c r="E169" s="48"/>
      <c r="F169" s="75">
        <f t="shared" si="2"/>
        <v>0</v>
      </c>
      <c r="G169" s="76"/>
      <c r="H169" s="76"/>
    </row>
    <row r="170" spans="1:10" ht="15.75" x14ac:dyDescent="0.25">
      <c r="A170" s="47"/>
      <c r="B170" s="50"/>
      <c r="C170" s="45"/>
      <c r="D170" s="45"/>
      <c r="E170" s="48"/>
      <c r="F170" s="75">
        <f t="shared" si="2"/>
        <v>0</v>
      </c>
      <c r="G170" s="76"/>
      <c r="H170" s="76"/>
    </row>
    <row r="171" spans="1:10" ht="15.75" x14ac:dyDescent="0.25">
      <c r="A171" s="47"/>
      <c r="B171" s="50"/>
      <c r="C171" s="45"/>
      <c r="D171" s="45"/>
      <c r="E171" s="48" t="s">
        <v>359</v>
      </c>
      <c r="F171" s="75">
        <f t="shared" si="2"/>
        <v>0</v>
      </c>
      <c r="G171" s="76"/>
      <c r="H171" s="76"/>
    </row>
    <row r="172" spans="1:10" s="73" customFormat="1" ht="60" x14ac:dyDescent="0.25">
      <c r="A172" s="87">
        <v>2300</v>
      </c>
      <c r="B172" s="85" t="s">
        <v>211</v>
      </c>
      <c r="C172" s="86">
        <v>0</v>
      </c>
      <c r="D172" s="86">
        <v>0</v>
      </c>
      <c r="E172" s="88" t="s">
        <v>361</v>
      </c>
      <c r="F172" s="89">
        <f t="shared" si="2"/>
        <v>0</v>
      </c>
      <c r="G172" s="120"/>
      <c r="H172" s="120"/>
      <c r="J172" s="149"/>
    </row>
    <row r="173" spans="1:10" ht="15.75" x14ac:dyDescent="0.25">
      <c r="A173" s="47"/>
      <c r="B173" s="46"/>
      <c r="C173" s="72"/>
      <c r="D173" s="72"/>
      <c r="E173" s="48" t="s">
        <v>182</v>
      </c>
      <c r="F173" s="75">
        <f t="shared" si="2"/>
        <v>0</v>
      </c>
      <c r="G173" s="76"/>
      <c r="H173" s="76"/>
    </row>
    <row r="174" spans="1:10" ht="15.75" x14ac:dyDescent="0.25">
      <c r="A174" s="47">
        <v>2310</v>
      </c>
      <c r="B174" s="46" t="s">
        <v>211</v>
      </c>
      <c r="C174" s="72">
        <v>1</v>
      </c>
      <c r="D174" s="72">
        <v>0</v>
      </c>
      <c r="E174" s="49" t="s">
        <v>212</v>
      </c>
      <c r="F174" s="75">
        <f t="shared" si="2"/>
        <v>0</v>
      </c>
      <c r="G174" s="76"/>
      <c r="H174" s="76"/>
    </row>
    <row r="175" spans="1:10" s="79" customFormat="1" ht="15.75" hidden="1" x14ac:dyDescent="0.25">
      <c r="A175" s="47"/>
      <c r="B175" s="46"/>
      <c r="C175" s="72"/>
      <c r="D175" s="72"/>
      <c r="E175" s="48" t="s">
        <v>29</v>
      </c>
      <c r="F175" s="75">
        <f t="shared" si="2"/>
        <v>0</v>
      </c>
      <c r="G175" s="81"/>
      <c r="H175" s="81"/>
      <c r="J175" s="150"/>
    </row>
    <row r="176" spans="1:10" ht="15.75" hidden="1" x14ac:dyDescent="0.25">
      <c r="A176" s="47">
        <v>2311</v>
      </c>
      <c r="B176" s="50" t="s">
        <v>211</v>
      </c>
      <c r="C176" s="45">
        <v>1</v>
      </c>
      <c r="D176" s="45">
        <v>1</v>
      </c>
      <c r="E176" s="48" t="s">
        <v>213</v>
      </c>
      <c r="F176" s="75">
        <f t="shared" si="2"/>
        <v>0</v>
      </c>
      <c r="G176" s="76"/>
      <c r="H176" s="76"/>
    </row>
    <row r="177" spans="1:10" ht="27" hidden="1" x14ac:dyDescent="0.25">
      <c r="A177" s="47"/>
      <c r="B177" s="50"/>
      <c r="C177" s="45"/>
      <c r="D177" s="45"/>
      <c r="E177" s="48" t="s">
        <v>358</v>
      </c>
      <c r="F177" s="75">
        <f t="shared" si="2"/>
        <v>0</v>
      </c>
      <c r="G177" s="76"/>
      <c r="H177" s="76"/>
    </row>
    <row r="178" spans="1:10" ht="15.75" hidden="1" x14ac:dyDescent="0.25">
      <c r="A178" s="47"/>
      <c r="B178" s="50"/>
      <c r="C178" s="45"/>
      <c r="D178" s="45"/>
      <c r="E178" s="48" t="s">
        <v>359</v>
      </c>
      <c r="F178" s="75">
        <f t="shared" si="2"/>
        <v>0</v>
      </c>
      <c r="G178" s="76"/>
      <c r="H178" s="76"/>
    </row>
    <row r="179" spans="1:10" ht="15.75" hidden="1" x14ac:dyDescent="0.25">
      <c r="A179" s="47"/>
      <c r="B179" s="50"/>
      <c r="C179" s="45"/>
      <c r="D179" s="45"/>
      <c r="E179" s="48" t="s">
        <v>359</v>
      </c>
      <c r="F179" s="75">
        <f t="shared" si="2"/>
        <v>0</v>
      </c>
      <c r="G179" s="76"/>
      <c r="H179" s="76"/>
    </row>
    <row r="180" spans="1:10" ht="15.75" hidden="1" x14ac:dyDescent="0.25">
      <c r="A180" s="47">
        <v>2312</v>
      </c>
      <c r="B180" s="50" t="s">
        <v>211</v>
      </c>
      <c r="C180" s="45">
        <v>1</v>
      </c>
      <c r="D180" s="45">
        <v>2</v>
      </c>
      <c r="E180" s="48" t="s">
        <v>214</v>
      </c>
      <c r="F180" s="75">
        <f t="shared" si="2"/>
        <v>0</v>
      </c>
      <c r="G180" s="76"/>
      <c r="H180" s="76"/>
    </row>
    <row r="181" spans="1:10" ht="27" hidden="1" x14ac:dyDescent="0.25">
      <c r="A181" s="47"/>
      <c r="B181" s="50"/>
      <c r="C181" s="45"/>
      <c r="D181" s="45"/>
      <c r="E181" s="48" t="s">
        <v>358</v>
      </c>
      <c r="F181" s="75">
        <f t="shared" si="2"/>
        <v>0</v>
      </c>
      <c r="G181" s="76"/>
      <c r="H181" s="76"/>
    </row>
    <row r="182" spans="1:10" ht="15.75" hidden="1" x14ac:dyDescent="0.25">
      <c r="A182" s="47"/>
      <c r="B182" s="50"/>
      <c r="C182" s="45"/>
      <c r="D182" s="45"/>
      <c r="E182" s="48" t="s">
        <v>359</v>
      </c>
      <c r="F182" s="75">
        <f t="shared" si="2"/>
        <v>0</v>
      </c>
      <c r="G182" s="76"/>
      <c r="H182" s="76"/>
    </row>
    <row r="183" spans="1:10" ht="15.75" hidden="1" x14ac:dyDescent="0.25">
      <c r="A183" s="47"/>
      <c r="B183" s="50"/>
      <c r="C183" s="45"/>
      <c r="D183" s="45"/>
      <c r="E183" s="48" t="s">
        <v>359</v>
      </c>
      <c r="F183" s="75">
        <f t="shared" si="2"/>
        <v>0</v>
      </c>
      <c r="G183" s="76"/>
      <c r="H183" s="76"/>
    </row>
    <row r="184" spans="1:10" ht="15.75" hidden="1" x14ac:dyDescent="0.25">
      <c r="A184" s="47">
        <v>2313</v>
      </c>
      <c r="B184" s="50" t="s">
        <v>211</v>
      </c>
      <c r="C184" s="45">
        <v>1</v>
      </c>
      <c r="D184" s="45">
        <v>3</v>
      </c>
      <c r="E184" s="48" t="s">
        <v>215</v>
      </c>
      <c r="F184" s="75">
        <f t="shared" si="2"/>
        <v>0</v>
      </c>
      <c r="G184" s="76"/>
      <c r="H184" s="76"/>
    </row>
    <row r="185" spans="1:10" ht="27" hidden="1" x14ac:dyDescent="0.25">
      <c r="A185" s="47"/>
      <c r="B185" s="50"/>
      <c r="C185" s="45"/>
      <c r="D185" s="45"/>
      <c r="E185" s="48" t="s">
        <v>358</v>
      </c>
      <c r="F185" s="75">
        <f t="shared" si="2"/>
        <v>0</v>
      </c>
      <c r="G185" s="76"/>
      <c r="H185" s="76"/>
    </row>
    <row r="186" spans="1:10" ht="15.75" hidden="1" x14ac:dyDescent="0.25">
      <c r="A186" s="47"/>
      <c r="B186" s="50"/>
      <c r="C186" s="45"/>
      <c r="D186" s="45"/>
      <c r="E186" s="48" t="s">
        <v>359</v>
      </c>
      <c r="F186" s="75">
        <f t="shared" si="2"/>
        <v>0</v>
      </c>
      <c r="G186" s="76"/>
      <c r="H186" s="76"/>
    </row>
    <row r="187" spans="1:10" ht="15.75" hidden="1" x14ac:dyDescent="0.25">
      <c r="A187" s="47"/>
      <c r="B187" s="50"/>
      <c r="C187" s="45"/>
      <c r="D187" s="45"/>
      <c r="E187" s="48" t="s">
        <v>359</v>
      </c>
      <c r="F187" s="75">
        <f t="shared" si="2"/>
        <v>0</v>
      </c>
      <c r="G187" s="76"/>
      <c r="H187" s="76"/>
    </row>
    <row r="188" spans="1:10" ht="15.75" x14ac:dyDescent="0.25">
      <c r="A188" s="47">
        <v>2320</v>
      </c>
      <c r="B188" s="46" t="s">
        <v>211</v>
      </c>
      <c r="C188" s="72">
        <v>2</v>
      </c>
      <c r="D188" s="72">
        <v>0</v>
      </c>
      <c r="E188" s="49" t="s">
        <v>216</v>
      </c>
      <c r="F188" s="75">
        <f t="shared" si="2"/>
        <v>0</v>
      </c>
      <c r="G188" s="76"/>
      <c r="H188" s="76"/>
    </row>
    <row r="189" spans="1:10" s="79" customFormat="1" ht="10.5" hidden="1" customHeight="1" x14ac:dyDescent="0.25">
      <c r="A189" s="47"/>
      <c r="B189" s="46"/>
      <c r="C189" s="72"/>
      <c r="D189" s="72"/>
      <c r="E189" s="48" t="s">
        <v>29</v>
      </c>
      <c r="F189" s="75">
        <f t="shared" si="2"/>
        <v>0</v>
      </c>
      <c r="G189" s="81"/>
      <c r="H189" s="81"/>
      <c r="J189" s="150"/>
    </row>
    <row r="190" spans="1:10" ht="15.75" hidden="1" x14ac:dyDescent="0.25">
      <c r="A190" s="47">
        <v>2321</v>
      </c>
      <c r="B190" s="50" t="s">
        <v>211</v>
      </c>
      <c r="C190" s="45">
        <v>2</v>
      </c>
      <c r="D190" s="45">
        <v>1</v>
      </c>
      <c r="E190" s="48" t="s">
        <v>217</v>
      </c>
      <c r="F190" s="75">
        <f t="shared" si="2"/>
        <v>0</v>
      </c>
      <c r="G190" s="76"/>
      <c r="H190" s="76"/>
    </row>
    <row r="191" spans="1:10" ht="27" hidden="1" x14ac:dyDescent="0.25">
      <c r="A191" s="47"/>
      <c r="B191" s="50"/>
      <c r="C191" s="45"/>
      <c r="D191" s="45"/>
      <c r="E191" s="48" t="s">
        <v>358</v>
      </c>
      <c r="F191" s="75">
        <f t="shared" si="2"/>
        <v>0</v>
      </c>
      <c r="G191" s="76"/>
      <c r="H191" s="76"/>
    </row>
    <row r="192" spans="1:10" ht="15.75" hidden="1" x14ac:dyDescent="0.25">
      <c r="A192" s="47"/>
      <c r="B192" s="50"/>
      <c r="C192" s="45"/>
      <c r="D192" s="45"/>
      <c r="E192" s="48" t="s">
        <v>359</v>
      </c>
      <c r="F192" s="75">
        <f t="shared" si="2"/>
        <v>0</v>
      </c>
      <c r="G192" s="76"/>
      <c r="H192" s="76"/>
    </row>
    <row r="193" spans="1:10" ht="15.75" hidden="1" x14ac:dyDescent="0.25">
      <c r="A193" s="47"/>
      <c r="B193" s="50"/>
      <c r="C193" s="45"/>
      <c r="D193" s="45"/>
      <c r="E193" s="48" t="s">
        <v>359</v>
      </c>
      <c r="F193" s="75">
        <f t="shared" si="2"/>
        <v>0</v>
      </c>
      <c r="G193" s="76"/>
      <c r="H193" s="76"/>
    </row>
    <row r="194" spans="1:10" ht="15.75" x14ac:dyDescent="0.25">
      <c r="A194" s="47">
        <v>2330</v>
      </c>
      <c r="B194" s="46" t="s">
        <v>211</v>
      </c>
      <c r="C194" s="72">
        <v>3</v>
      </c>
      <c r="D194" s="72">
        <v>0</v>
      </c>
      <c r="E194" s="49" t="s">
        <v>218</v>
      </c>
      <c r="F194" s="75">
        <f t="shared" si="2"/>
        <v>0</v>
      </c>
      <c r="G194" s="76"/>
      <c r="H194" s="76"/>
    </row>
    <row r="195" spans="1:10" s="79" customFormat="1" ht="15.75" hidden="1" x14ac:dyDescent="0.25">
      <c r="A195" s="47"/>
      <c r="B195" s="46"/>
      <c r="C195" s="72"/>
      <c r="D195" s="72"/>
      <c r="E195" s="48" t="s">
        <v>29</v>
      </c>
      <c r="F195" s="75">
        <f t="shared" si="2"/>
        <v>0</v>
      </c>
      <c r="G195" s="81"/>
      <c r="H195" s="81"/>
      <c r="J195" s="150"/>
    </row>
    <row r="196" spans="1:10" ht="15.75" hidden="1" x14ac:dyDescent="0.25">
      <c r="A196" s="47">
        <v>2331</v>
      </c>
      <c r="B196" s="50" t="s">
        <v>211</v>
      </c>
      <c r="C196" s="45">
        <v>3</v>
      </c>
      <c r="D196" s="45">
        <v>1</v>
      </c>
      <c r="E196" s="48" t="s">
        <v>219</v>
      </c>
      <c r="F196" s="75">
        <f t="shared" ref="F196:F244" si="4">G196+H196</f>
        <v>0</v>
      </c>
      <c r="G196" s="76"/>
      <c r="H196" s="76"/>
    </row>
    <row r="197" spans="1:10" ht="27" hidden="1" x14ac:dyDescent="0.25">
      <c r="A197" s="47"/>
      <c r="B197" s="50"/>
      <c r="C197" s="45"/>
      <c r="D197" s="45"/>
      <c r="E197" s="48" t="s">
        <v>358</v>
      </c>
      <c r="F197" s="75">
        <f t="shared" si="4"/>
        <v>0</v>
      </c>
      <c r="G197" s="76"/>
      <c r="H197" s="76"/>
    </row>
    <row r="198" spans="1:10" ht="15.75" hidden="1" x14ac:dyDescent="0.25">
      <c r="A198" s="47"/>
      <c r="B198" s="50"/>
      <c r="C198" s="45"/>
      <c r="D198" s="45"/>
      <c r="E198" s="48" t="s">
        <v>359</v>
      </c>
      <c r="F198" s="75">
        <f t="shared" si="4"/>
        <v>0</v>
      </c>
      <c r="G198" s="76"/>
      <c r="H198" s="76"/>
    </row>
    <row r="199" spans="1:10" ht="15.75" hidden="1" x14ac:dyDescent="0.25">
      <c r="A199" s="47"/>
      <c r="B199" s="50"/>
      <c r="C199" s="45"/>
      <c r="D199" s="45"/>
      <c r="E199" s="48" t="s">
        <v>359</v>
      </c>
      <c r="F199" s="75">
        <f t="shared" si="4"/>
        <v>0</v>
      </c>
      <c r="G199" s="76"/>
      <c r="H199" s="76"/>
    </row>
    <row r="200" spans="1:10" ht="15.75" hidden="1" x14ac:dyDescent="0.25">
      <c r="A200" s="47">
        <v>2332</v>
      </c>
      <c r="B200" s="50" t="s">
        <v>211</v>
      </c>
      <c r="C200" s="45">
        <v>3</v>
      </c>
      <c r="D200" s="45">
        <v>2</v>
      </c>
      <c r="E200" s="48" t="s">
        <v>220</v>
      </c>
      <c r="F200" s="75">
        <f t="shared" si="4"/>
        <v>0</v>
      </c>
      <c r="G200" s="76"/>
      <c r="H200" s="76"/>
    </row>
    <row r="201" spans="1:10" ht="27" hidden="1" x14ac:dyDescent="0.25">
      <c r="A201" s="47"/>
      <c r="B201" s="50"/>
      <c r="C201" s="45"/>
      <c r="D201" s="45"/>
      <c r="E201" s="48" t="s">
        <v>358</v>
      </c>
      <c r="F201" s="75">
        <f t="shared" si="4"/>
        <v>0</v>
      </c>
      <c r="G201" s="76"/>
      <c r="H201" s="76"/>
    </row>
    <row r="202" spans="1:10" ht="15.75" hidden="1" x14ac:dyDescent="0.25">
      <c r="A202" s="47"/>
      <c r="B202" s="50"/>
      <c r="C202" s="45"/>
      <c r="D202" s="45"/>
      <c r="E202" s="48" t="s">
        <v>359</v>
      </c>
      <c r="F202" s="75">
        <f t="shared" si="4"/>
        <v>0</v>
      </c>
      <c r="G202" s="76"/>
      <c r="H202" s="76"/>
    </row>
    <row r="203" spans="1:10" ht="15.75" hidden="1" x14ac:dyDescent="0.25">
      <c r="A203" s="47"/>
      <c r="B203" s="50"/>
      <c r="C203" s="45"/>
      <c r="D203" s="45"/>
      <c r="E203" s="48" t="s">
        <v>359</v>
      </c>
      <c r="F203" s="75">
        <f t="shared" si="4"/>
        <v>0</v>
      </c>
      <c r="G203" s="76"/>
      <c r="H203" s="76"/>
    </row>
    <row r="204" spans="1:10" ht="15.75" x14ac:dyDescent="0.25">
      <c r="A204" s="47">
        <v>2340</v>
      </c>
      <c r="B204" s="46" t="s">
        <v>211</v>
      </c>
      <c r="C204" s="72">
        <v>4</v>
      </c>
      <c r="D204" s="72">
        <v>0</v>
      </c>
      <c r="E204" s="49" t="s">
        <v>221</v>
      </c>
      <c r="F204" s="75">
        <f t="shared" si="4"/>
        <v>0</v>
      </c>
      <c r="G204" s="76"/>
      <c r="H204" s="76"/>
    </row>
    <row r="205" spans="1:10" s="79" customFormat="1" ht="10.5" hidden="1" customHeight="1" x14ac:dyDescent="0.25">
      <c r="A205" s="47"/>
      <c r="B205" s="46"/>
      <c r="C205" s="72"/>
      <c r="D205" s="72"/>
      <c r="E205" s="48" t="s">
        <v>29</v>
      </c>
      <c r="F205" s="75">
        <f t="shared" si="4"/>
        <v>0</v>
      </c>
      <c r="G205" s="81"/>
      <c r="H205" s="81"/>
      <c r="J205" s="150"/>
    </row>
    <row r="206" spans="1:10" ht="15.75" hidden="1" x14ac:dyDescent="0.25">
      <c r="A206" s="47">
        <v>2341</v>
      </c>
      <c r="B206" s="50" t="s">
        <v>211</v>
      </c>
      <c r="C206" s="45">
        <v>4</v>
      </c>
      <c r="D206" s="45">
        <v>1</v>
      </c>
      <c r="E206" s="48" t="s">
        <v>221</v>
      </c>
      <c r="F206" s="75">
        <f t="shared" si="4"/>
        <v>0</v>
      </c>
      <c r="G206" s="76"/>
      <c r="H206" s="76"/>
    </row>
    <row r="207" spans="1:10" ht="27" hidden="1" x14ac:dyDescent="0.25">
      <c r="A207" s="47"/>
      <c r="B207" s="50"/>
      <c r="C207" s="45"/>
      <c r="D207" s="45"/>
      <c r="E207" s="48" t="s">
        <v>358</v>
      </c>
      <c r="F207" s="75">
        <f t="shared" si="4"/>
        <v>0</v>
      </c>
      <c r="G207" s="76"/>
      <c r="H207" s="76"/>
    </row>
    <row r="208" spans="1:10" ht="15.75" hidden="1" x14ac:dyDescent="0.25">
      <c r="A208" s="47"/>
      <c r="B208" s="50"/>
      <c r="C208" s="45"/>
      <c r="D208" s="45"/>
      <c r="E208" s="48" t="s">
        <v>359</v>
      </c>
      <c r="F208" s="75">
        <f t="shared" si="4"/>
        <v>0</v>
      </c>
      <c r="G208" s="76"/>
      <c r="H208" s="76"/>
    </row>
    <row r="209" spans="1:10" ht="15.75" hidden="1" x14ac:dyDescent="0.25">
      <c r="A209" s="47"/>
      <c r="B209" s="50"/>
      <c r="C209" s="45"/>
      <c r="D209" s="45"/>
      <c r="E209" s="48" t="s">
        <v>359</v>
      </c>
      <c r="F209" s="75">
        <f t="shared" si="4"/>
        <v>0</v>
      </c>
      <c r="G209" s="76"/>
      <c r="H209" s="76"/>
    </row>
    <row r="210" spans="1:10" ht="15" customHeight="1" x14ac:dyDescent="0.25">
      <c r="A210" s="47">
        <v>2350</v>
      </c>
      <c r="B210" s="46" t="s">
        <v>211</v>
      </c>
      <c r="C210" s="72">
        <v>5</v>
      </c>
      <c r="D210" s="72">
        <v>0</v>
      </c>
      <c r="E210" s="49" t="s">
        <v>222</v>
      </c>
      <c r="F210" s="75">
        <f t="shared" si="4"/>
        <v>0</v>
      </c>
      <c r="G210" s="76"/>
      <c r="H210" s="76"/>
    </row>
    <row r="211" spans="1:10" s="79" customFormat="1" ht="15.75" hidden="1" x14ac:dyDescent="0.25">
      <c r="A211" s="47"/>
      <c r="B211" s="46"/>
      <c r="C211" s="72"/>
      <c r="D211" s="72"/>
      <c r="E211" s="48" t="s">
        <v>29</v>
      </c>
      <c r="F211" s="75">
        <f t="shared" si="4"/>
        <v>0</v>
      </c>
      <c r="G211" s="81"/>
      <c r="H211" s="81"/>
      <c r="J211" s="150"/>
    </row>
    <row r="212" spans="1:10" ht="15.75" hidden="1" x14ac:dyDescent="0.25">
      <c r="A212" s="47">
        <v>2351</v>
      </c>
      <c r="B212" s="50" t="s">
        <v>211</v>
      </c>
      <c r="C212" s="45">
        <v>5</v>
      </c>
      <c r="D212" s="45">
        <v>1</v>
      </c>
      <c r="E212" s="48" t="s">
        <v>223</v>
      </c>
      <c r="F212" s="75">
        <f t="shared" si="4"/>
        <v>0</v>
      </c>
      <c r="G212" s="76"/>
      <c r="H212" s="76"/>
    </row>
    <row r="213" spans="1:10" ht="27" hidden="1" x14ac:dyDescent="0.25">
      <c r="A213" s="47"/>
      <c r="B213" s="50"/>
      <c r="C213" s="45"/>
      <c r="D213" s="45"/>
      <c r="E213" s="48" t="s">
        <v>358</v>
      </c>
      <c r="F213" s="75">
        <f t="shared" si="4"/>
        <v>0</v>
      </c>
      <c r="G213" s="76"/>
      <c r="H213" s="76"/>
    </row>
    <row r="214" spans="1:10" ht="15.75" hidden="1" x14ac:dyDescent="0.25">
      <c r="A214" s="47"/>
      <c r="B214" s="50"/>
      <c r="C214" s="45"/>
      <c r="D214" s="45"/>
      <c r="E214" s="48" t="s">
        <v>359</v>
      </c>
      <c r="F214" s="75">
        <f t="shared" si="4"/>
        <v>0</v>
      </c>
      <c r="G214" s="76"/>
      <c r="H214" s="76"/>
    </row>
    <row r="215" spans="1:10" ht="15.75" hidden="1" x14ac:dyDescent="0.25">
      <c r="A215" s="47"/>
      <c r="B215" s="50"/>
      <c r="C215" s="45"/>
      <c r="D215" s="45"/>
      <c r="E215" s="48" t="s">
        <v>359</v>
      </c>
      <c r="F215" s="75">
        <f t="shared" si="4"/>
        <v>0</v>
      </c>
      <c r="G215" s="76"/>
      <c r="H215" s="76"/>
    </row>
    <row r="216" spans="1:10" ht="33" customHeight="1" x14ac:dyDescent="0.25">
      <c r="A216" s="47">
        <v>2360</v>
      </c>
      <c r="B216" s="46" t="s">
        <v>211</v>
      </c>
      <c r="C216" s="72">
        <v>6</v>
      </c>
      <c r="D216" s="72">
        <v>0</v>
      </c>
      <c r="E216" s="49" t="s">
        <v>224</v>
      </c>
      <c r="F216" s="75">
        <f t="shared" si="4"/>
        <v>0</v>
      </c>
      <c r="G216" s="76"/>
      <c r="H216" s="76"/>
    </row>
    <row r="217" spans="1:10" s="79" customFormat="1" ht="10.5" hidden="1" customHeight="1" x14ac:dyDescent="0.25">
      <c r="A217" s="47"/>
      <c r="B217" s="46"/>
      <c r="C217" s="72"/>
      <c r="D217" s="72"/>
      <c r="E217" s="48" t="s">
        <v>29</v>
      </c>
      <c r="F217" s="75">
        <f t="shared" si="4"/>
        <v>0</v>
      </c>
      <c r="G217" s="81"/>
      <c r="H217" s="81"/>
      <c r="J217" s="150"/>
    </row>
    <row r="218" spans="1:10" ht="27" hidden="1" x14ac:dyDescent="0.25">
      <c r="A218" s="47">
        <v>2361</v>
      </c>
      <c r="B218" s="50" t="s">
        <v>211</v>
      </c>
      <c r="C218" s="45">
        <v>6</v>
      </c>
      <c r="D218" s="45">
        <v>1</v>
      </c>
      <c r="E218" s="48" t="s">
        <v>224</v>
      </c>
      <c r="F218" s="75">
        <f t="shared" si="4"/>
        <v>0</v>
      </c>
      <c r="G218" s="76"/>
      <c r="H218" s="76"/>
    </row>
    <row r="219" spans="1:10" ht="27" hidden="1" x14ac:dyDescent="0.25">
      <c r="A219" s="47"/>
      <c r="B219" s="50"/>
      <c r="C219" s="45"/>
      <c r="D219" s="45"/>
      <c r="E219" s="48" t="s">
        <v>358</v>
      </c>
      <c r="F219" s="75">
        <f t="shared" si="4"/>
        <v>0</v>
      </c>
      <c r="G219" s="76"/>
      <c r="H219" s="76"/>
    </row>
    <row r="220" spans="1:10" ht="15.75" hidden="1" x14ac:dyDescent="0.25">
      <c r="A220" s="47"/>
      <c r="B220" s="50"/>
      <c r="C220" s="45"/>
      <c r="D220" s="45"/>
      <c r="E220" s="48" t="s">
        <v>359</v>
      </c>
      <c r="F220" s="75">
        <f t="shared" si="4"/>
        <v>0</v>
      </c>
      <c r="G220" s="76"/>
      <c r="H220" s="76"/>
    </row>
    <row r="221" spans="1:10" ht="15.75" hidden="1" x14ac:dyDescent="0.25">
      <c r="A221" s="47"/>
      <c r="B221" s="50"/>
      <c r="C221" s="45"/>
      <c r="D221" s="45"/>
      <c r="E221" s="48" t="s">
        <v>359</v>
      </c>
      <c r="F221" s="75">
        <f t="shared" si="4"/>
        <v>0</v>
      </c>
      <c r="G221" s="76"/>
      <c r="H221" s="76"/>
    </row>
    <row r="222" spans="1:10" ht="29.25" customHeight="1" x14ac:dyDescent="0.25">
      <c r="A222" s="47">
        <v>2370</v>
      </c>
      <c r="B222" s="46" t="s">
        <v>211</v>
      </c>
      <c r="C222" s="72">
        <v>7</v>
      </c>
      <c r="D222" s="72">
        <v>0</v>
      </c>
      <c r="E222" s="49" t="s">
        <v>225</v>
      </c>
      <c r="F222" s="75">
        <f t="shared" si="4"/>
        <v>0</v>
      </c>
      <c r="G222" s="76"/>
      <c r="H222" s="76"/>
    </row>
    <row r="223" spans="1:10" s="79" customFormat="1" ht="15.75" hidden="1" x14ac:dyDescent="0.25">
      <c r="A223" s="47"/>
      <c r="B223" s="46"/>
      <c r="C223" s="72"/>
      <c r="D223" s="72"/>
      <c r="E223" s="48" t="s">
        <v>29</v>
      </c>
      <c r="F223" s="75">
        <f t="shared" si="4"/>
        <v>0</v>
      </c>
      <c r="G223" s="81"/>
      <c r="H223" s="81"/>
      <c r="J223" s="150"/>
    </row>
    <row r="224" spans="1:10" ht="27" hidden="1" x14ac:dyDescent="0.25">
      <c r="A224" s="47">
        <v>2371</v>
      </c>
      <c r="B224" s="50" t="s">
        <v>211</v>
      </c>
      <c r="C224" s="45">
        <v>7</v>
      </c>
      <c r="D224" s="45">
        <v>1</v>
      </c>
      <c r="E224" s="48" t="s">
        <v>225</v>
      </c>
      <c r="F224" s="75">
        <f t="shared" si="4"/>
        <v>0</v>
      </c>
      <c r="G224" s="76"/>
      <c r="H224" s="76"/>
    </row>
    <row r="225" spans="1:10" ht="27" hidden="1" x14ac:dyDescent="0.25">
      <c r="A225" s="47"/>
      <c r="B225" s="50"/>
      <c r="C225" s="45"/>
      <c r="D225" s="45"/>
      <c r="E225" s="48" t="s">
        <v>358</v>
      </c>
      <c r="F225" s="75">
        <f t="shared" si="4"/>
        <v>0</v>
      </c>
      <c r="G225" s="76"/>
      <c r="H225" s="76"/>
    </row>
    <row r="226" spans="1:10" ht="15.75" hidden="1" x14ac:dyDescent="0.25">
      <c r="A226" s="47"/>
      <c r="B226" s="50"/>
      <c r="C226" s="45"/>
      <c r="D226" s="45"/>
      <c r="E226" s="48" t="s">
        <v>359</v>
      </c>
      <c r="F226" s="75">
        <f t="shared" si="4"/>
        <v>0</v>
      </c>
      <c r="G226" s="76"/>
      <c r="H226" s="76"/>
    </row>
    <row r="227" spans="1:10" ht="15.75" hidden="1" x14ac:dyDescent="0.25">
      <c r="A227" s="47"/>
      <c r="B227" s="50"/>
      <c r="C227" s="45"/>
      <c r="D227" s="45"/>
      <c r="E227" s="48" t="s">
        <v>359</v>
      </c>
      <c r="F227" s="75">
        <f t="shared" si="4"/>
        <v>0</v>
      </c>
      <c r="G227" s="76"/>
      <c r="H227" s="76"/>
    </row>
    <row r="228" spans="1:10" s="73" customFormat="1" ht="52.5" customHeight="1" x14ac:dyDescent="0.25">
      <c r="A228" s="87">
        <v>2400</v>
      </c>
      <c r="B228" s="85" t="s">
        <v>226</v>
      </c>
      <c r="C228" s="86">
        <v>0</v>
      </c>
      <c r="D228" s="86">
        <v>0</v>
      </c>
      <c r="E228" s="88" t="s">
        <v>362</v>
      </c>
      <c r="F228" s="89">
        <f>G228+H228</f>
        <v>208680.17599999998</v>
      </c>
      <c r="G228" s="89">
        <f>G230+G244+G272+G292+G312+G343+G351+G377+G403</f>
        <v>109593.5</v>
      </c>
      <c r="H228" s="89">
        <f>H230+H244+H272+H292+H312+H343+H351+H377+H403</f>
        <v>99086.675999999992</v>
      </c>
      <c r="J228" s="149"/>
    </row>
    <row r="229" spans="1:10" ht="11.25" customHeight="1" x14ac:dyDescent="0.25">
      <c r="A229" s="47"/>
      <c r="B229" s="46"/>
      <c r="C229" s="72"/>
      <c r="D229" s="72"/>
      <c r="E229" s="48" t="s">
        <v>182</v>
      </c>
      <c r="F229" s="75"/>
      <c r="G229" s="76"/>
      <c r="H229" s="76"/>
    </row>
    <row r="230" spans="1:10" ht="36.75" customHeight="1" x14ac:dyDescent="0.2">
      <c r="A230" s="47">
        <v>2410</v>
      </c>
      <c r="B230" s="46" t="s">
        <v>226</v>
      </c>
      <c r="C230" s="72">
        <v>1</v>
      </c>
      <c r="D230" s="72">
        <v>0</v>
      </c>
      <c r="E230" s="49" t="s">
        <v>227</v>
      </c>
      <c r="F230" s="75">
        <f t="shared" si="4"/>
        <v>0</v>
      </c>
      <c r="G230" s="75">
        <f>G232+G238</f>
        <v>0</v>
      </c>
      <c r="H230" s="75">
        <f>H232+H238</f>
        <v>0</v>
      </c>
    </row>
    <row r="231" spans="1:10" s="79" customFormat="1" ht="10.5" customHeight="1" x14ac:dyDescent="0.25">
      <c r="A231" s="47"/>
      <c r="B231" s="46"/>
      <c r="C231" s="72"/>
      <c r="D231" s="72"/>
      <c r="E231" s="48" t="s">
        <v>29</v>
      </c>
      <c r="F231" s="75"/>
      <c r="G231" s="81"/>
      <c r="H231" s="81"/>
      <c r="J231" s="150"/>
    </row>
    <row r="232" spans="1:10" ht="32.25" customHeight="1" x14ac:dyDescent="0.2">
      <c r="A232" s="47">
        <v>2411</v>
      </c>
      <c r="B232" s="50" t="s">
        <v>226</v>
      </c>
      <c r="C232" s="45">
        <v>1</v>
      </c>
      <c r="D232" s="45">
        <v>1</v>
      </c>
      <c r="E232" s="48" t="s">
        <v>228</v>
      </c>
      <c r="F232" s="75">
        <f t="shared" ref="F232" si="5">G232+H232</f>
        <v>0</v>
      </c>
      <c r="G232" s="75">
        <f>SUM(G234:G237)</f>
        <v>0</v>
      </c>
      <c r="H232" s="75">
        <f>SUM(H234:H237)</f>
        <v>0</v>
      </c>
    </row>
    <row r="233" spans="1:10" ht="27" x14ac:dyDescent="0.25">
      <c r="A233" s="47"/>
      <c r="B233" s="50"/>
      <c r="C233" s="45"/>
      <c r="D233" s="45"/>
      <c r="E233" s="48" t="s">
        <v>358</v>
      </c>
      <c r="F233" s="75"/>
      <c r="G233" s="76"/>
      <c r="H233" s="76"/>
    </row>
    <row r="234" spans="1:10" ht="15.75" x14ac:dyDescent="0.25">
      <c r="A234" s="47"/>
      <c r="B234" s="50"/>
      <c r="C234" s="45"/>
      <c r="D234" s="45"/>
      <c r="E234" s="48" t="s">
        <v>359</v>
      </c>
      <c r="F234" s="75">
        <f t="shared" ref="F234:F238" si="6">G234+H234</f>
        <v>0</v>
      </c>
      <c r="G234" s="76"/>
      <c r="H234" s="76"/>
    </row>
    <row r="235" spans="1:10" ht="15.75" x14ac:dyDescent="0.25">
      <c r="A235" s="47"/>
      <c r="B235" s="50"/>
      <c r="C235" s="45"/>
      <c r="D235" s="45"/>
      <c r="E235" s="48"/>
      <c r="F235" s="75">
        <f t="shared" si="6"/>
        <v>0</v>
      </c>
      <c r="G235" s="76"/>
      <c r="H235" s="76"/>
    </row>
    <row r="236" spans="1:10" ht="15.75" x14ac:dyDescent="0.25">
      <c r="A236" s="47"/>
      <c r="B236" s="50"/>
      <c r="C236" s="45"/>
      <c r="D236" s="45"/>
      <c r="E236" s="48"/>
      <c r="F236" s="75">
        <f t="shared" si="6"/>
        <v>0</v>
      </c>
      <c r="G236" s="76"/>
      <c r="H236" s="76"/>
    </row>
    <row r="237" spans="1:10" ht="15.75" x14ac:dyDescent="0.25">
      <c r="A237" s="47"/>
      <c r="B237" s="50"/>
      <c r="C237" s="45"/>
      <c r="D237" s="45"/>
      <c r="E237" s="48" t="s">
        <v>359</v>
      </c>
      <c r="F237" s="75">
        <f t="shared" si="6"/>
        <v>0</v>
      </c>
      <c r="G237" s="76"/>
      <c r="H237" s="76"/>
    </row>
    <row r="238" spans="1:10" ht="27" x14ac:dyDescent="0.2">
      <c r="A238" s="47">
        <v>2412</v>
      </c>
      <c r="B238" s="50" t="s">
        <v>226</v>
      </c>
      <c r="C238" s="45">
        <v>1</v>
      </c>
      <c r="D238" s="45">
        <v>2</v>
      </c>
      <c r="E238" s="48" t="s">
        <v>229</v>
      </c>
      <c r="F238" s="75">
        <f t="shared" si="6"/>
        <v>0</v>
      </c>
      <c r="G238" s="75">
        <f>SUM(G240:G243)</f>
        <v>0</v>
      </c>
      <c r="H238" s="75">
        <f>SUM(H240:H243)</f>
        <v>0</v>
      </c>
    </row>
    <row r="239" spans="1:10" ht="27" x14ac:dyDescent="0.25">
      <c r="A239" s="47"/>
      <c r="B239" s="50"/>
      <c r="C239" s="45"/>
      <c r="D239" s="45"/>
      <c r="E239" s="48" t="s">
        <v>358</v>
      </c>
      <c r="F239" s="75"/>
      <c r="G239" s="76"/>
      <c r="H239" s="76"/>
    </row>
    <row r="240" spans="1:10" ht="15.75" x14ac:dyDescent="0.25">
      <c r="A240" s="47"/>
      <c r="B240" s="50"/>
      <c r="C240" s="45"/>
      <c r="D240" s="45"/>
      <c r="E240" s="48" t="s">
        <v>359</v>
      </c>
      <c r="F240" s="75">
        <f t="shared" ref="F240:F243" si="7">G240+H240</f>
        <v>0</v>
      </c>
      <c r="G240" s="76"/>
      <c r="H240" s="76"/>
    </row>
    <row r="241" spans="1:11" ht="15.75" x14ac:dyDescent="0.25">
      <c r="A241" s="47"/>
      <c r="B241" s="50"/>
      <c r="C241" s="45"/>
      <c r="D241" s="45"/>
      <c r="E241" s="48"/>
      <c r="F241" s="75">
        <f t="shared" si="7"/>
        <v>0</v>
      </c>
      <c r="G241" s="76"/>
      <c r="H241" s="76"/>
    </row>
    <row r="242" spans="1:11" ht="15.75" x14ac:dyDescent="0.25">
      <c r="A242" s="47"/>
      <c r="B242" s="50"/>
      <c r="C242" s="45"/>
      <c r="D242" s="45"/>
      <c r="E242" s="48"/>
      <c r="F242" s="75">
        <f t="shared" si="7"/>
        <v>0</v>
      </c>
      <c r="G242" s="76"/>
      <c r="H242" s="76"/>
    </row>
    <row r="243" spans="1:11" ht="15.75" x14ac:dyDescent="0.25">
      <c r="A243" s="47"/>
      <c r="B243" s="50"/>
      <c r="C243" s="45"/>
      <c r="D243" s="45"/>
      <c r="E243" s="48" t="s">
        <v>359</v>
      </c>
      <c r="F243" s="75">
        <f t="shared" si="7"/>
        <v>0</v>
      </c>
      <c r="G243" s="76"/>
      <c r="H243" s="76"/>
    </row>
    <row r="244" spans="1:11" ht="33" customHeight="1" x14ac:dyDescent="0.2">
      <c r="A244" s="90">
        <v>2420</v>
      </c>
      <c r="B244" s="91" t="s">
        <v>226</v>
      </c>
      <c r="C244" s="92">
        <v>2</v>
      </c>
      <c r="D244" s="92">
        <v>0</v>
      </c>
      <c r="E244" s="93" t="s">
        <v>230</v>
      </c>
      <c r="F244" s="94">
        <f t="shared" si="4"/>
        <v>109593.5</v>
      </c>
      <c r="G244" s="94">
        <f>G246+G254+G260+G266</f>
        <v>109593.5</v>
      </c>
      <c r="H244" s="94">
        <f>H246+H254+H260+H266</f>
        <v>0</v>
      </c>
    </row>
    <row r="245" spans="1:11" s="79" customFormat="1" ht="16.5" customHeight="1" x14ac:dyDescent="0.25">
      <c r="A245" s="47"/>
      <c r="B245" s="46"/>
      <c r="C245" s="72"/>
      <c r="D245" s="72"/>
      <c r="E245" s="48" t="s">
        <v>29</v>
      </c>
      <c r="F245" s="75"/>
      <c r="G245" s="81"/>
      <c r="H245" s="81"/>
      <c r="J245" s="150"/>
    </row>
    <row r="246" spans="1:11" x14ac:dyDescent="0.2">
      <c r="A246" s="47">
        <v>2421</v>
      </c>
      <c r="B246" s="50" t="s">
        <v>226</v>
      </c>
      <c r="C246" s="45">
        <v>2</v>
      </c>
      <c r="D246" s="45">
        <v>1</v>
      </c>
      <c r="E246" s="48" t="s">
        <v>231</v>
      </c>
      <c r="F246" s="75">
        <f t="shared" ref="F246" si="8">G246+H246</f>
        <v>109593.5</v>
      </c>
      <c r="G246" s="75">
        <f>SUM(G248:G253)</f>
        <v>109593.5</v>
      </c>
      <c r="H246" s="75">
        <v>0</v>
      </c>
    </row>
    <row r="247" spans="1:11" ht="27" x14ac:dyDescent="0.25">
      <c r="A247" s="47"/>
      <c r="B247" s="50"/>
      <c r="C247" s="45"/>
      <c r="D247" s="45"/>
      <c r="E247" s="48" t="s">
        <v>358</v>
      </c>
      <c r="F247" s="75"/>
      <c r="G247" s="76"/>
      <c r="H247" s="76"/>
    </row>
    <row r="248" spans="1:11" ht="15.75" x14ac:dyDescent="0.25">
      <c r="A248" s="47"/>
      <c r="B248" s="50"/>
      <c r="C248" s="45"/>
      <c r="D248" s="45"/>
      <c r="E248" s="48">
        <v>4239</v>
      </c>
      <c r="F248" s="75">
        <f t="shared" ref="F248:F254" si="9">G248+H248</f>
        <v>900</v>
      </c>
      <c r="G248" s="76">
        <v>900</v>
      </c>
      <c r="H248" s="76"/>
      <c r="K248" s="2"/>
    </row>
    <row r="249" spans="1:11" ht="15.75" x14ac:dyDescent="0.25">
      <c r="A249" s="47"/>
      <c r="B249" s="50"/>
      <c r="C249" s="45"/>
      <c r="D249" s="45"/>
      <c r="E249" s="48">
        <v>4241</v>
      </c>
      <c r="F249" s="75">
        <f t="shared" si="9"/>
        <v>200</v>
      </c>
      <c r="G249" s="76">
        <v>200</v>
      </c>
      <c r="H249" s="76"/>
      <c r="K249" s="2"/>
    </row>
    <row r="250" spans="1:11" ht="15.75" x14ac:dyDescent="0.25">
      <c r="A250" s="47"/>
      <c r="B250" s="50"/>
      <c r="C250" s="45"/>
      <c r="D250" s="45"/>
      <c r="E250" s="48">
        <v>4262</v>
      </c>
      <c r="F250" s="75">
        <f t="shared" si="9"/>
        <v>3000</v>
      </c>
      <c r="G250" s="76">
        <v>3000</v>
      </c>
      <c r="H250" s="76"/>
      <c r="K250" s="2"/>
    </row>
    <row r="251" spans="1:11" ht="15.75" x14ac:dyDescent="0.25">
      <c r="A251" s="47"/>
      <c r="B251" s="50"/>
      <c r="C251" s="45"/>
      <c r="D251" s="45"/>
      <c r="E251" s="48">
        <v>4721</v>
      </c>
      <c r="F251" s="75">
        <f t="shared" si="9"/>
        <v>105493.5</v>
      </c>
      <c r="G251" s="156">
        <f>102420.9+3072.6</f>
        <v>105493.5</v>
      </c>
      <c r="H251" s="76"/>
      <c r="K251" s="2"/>
    </row>
    <row r="252" spans="1:11" ht="15.75" x14ac:dyDescent="0.25">
      <c r="A252" s="47"/>
      <c r="B252" s="50"/>
      <c r="C252" s="45"/>
      <c r="D252" s="45"/>
      <c r="E252" s="48">
        <v>4639</v>
      </c>
      <c r="F252" s="75">
        <f t="shared" si="9"/>
        <v>0</v>
      </c>
      <c r="G252" s="76">
        <v>0</v>
      </c>
      <c r="H252" s="76"/>
      <c r="K252" s="2"/>
    </row>
    <row r="253" spans="1:11" ht="15.75" x14ac:dyDescent="0.25">
      <c r="A253" s="47"/>
      <c r="B253" s="50"/>
      <c r="C253" s="45"/>
      <c r="D253" s="45"/>
      <c r="E253" s="48">
        <v>5112</v>
      </c>
      <c r="F253" s="75">
        <f t="shared" si="9"/>
        <v>0</v>
      </c>
      <c r="G253" s="76"/>
      <c r="H253" s="76">
        <v>0</v>
      </c>
    </row>
    <row r="254" spans="1:11" x14ac:dyDescent="0.2">
      <c r="A254" s="47">
        <v>2422</v>
      </c>
      <c r="B254" s="50" t="s">
        <v>226</v>
      </c>
      <c r="C254" s="45">
        <v>2</v>
      </c>
      <c r="D254" s="45">
        <v>2</v>
      </c>
      <c r="E254" s="48" t="s">
        <v>232</v>
      </c>
      <c r="F254" s="75">
        <f t="shared" si="9"/>
        <v>0</v>
      </c>
      <c r="G254" s="75">
        <f>SUM(G256:G259)</f>
        <v>0</v>
      </c>
      <c r="H254" s="75">
        <f>SUM(H256:H259)</f>
        <v>0</v>
      </c>
    </row>
    <row r="255" spans="1:11" ht="27" x14ac:dyDescent="0.25">
      <c r="A255" s="47"/>
      <c r="B255" s="50"/>
      <c r="C255" s="45"/>
      <c r="D255" s="45"/>
      <c r="E255" s="48" t="s">
        <v>358</v>
      </c>
      <c r="F255" s="75"/>
      <c r="G255" s="76"/>
      <c r="H255" s="76"/>
    </row>
    <row r="256" spans="1:11" ht="15.75" x14ac:dyDescent="0.25">
      <c r="A256" s="47"/>
      <c r="B256" s="50"/>
      <c r="C256" s="45"/>
      <c r="D256" s="45"/>
      <c r="E256" s="48" t="s">
        <v>359</v>
      </c>
      <c r="F256" s="75">
        <f t="shared" ref="F256:F260" si="10">G256+H256</f>
        <v>0</v>
      </c>
      <c r="G256" s="76"/>
      <c r="H256" s="76"/>
    </row>
    <row r="257" spans="1:8" ht="15.75" x14ac:dyDescent="0.25">
      <c r="A257" s="47"/>
      <c r="B257" s="50"/>
      <c r="C257" s="45"/>
      <c r="D257" s="45"/>
      <c r="E257" s="48"/>
      <c r="F257" s="75">
        <f t="shared" si="10"/>
        <v>0</v>
      </c>
      <c r="G257" s="76"/>
      <c r="H257" s="76"/>
    </row>
    <row r="258" spans="1:8" ht="15.75" x14ac:dyDescent="0.25">
      <c r="A258" s="47"/>
      <c r="B258" s="50"/>
      <c r="C258" s="45"/>
      <c r="D258" s="45"/>
      <c r="E258" s="48"/>
      <c r="F258" s="75">
        <f t="shared" si="10"/>
        <v>0</v>
      </c>
      <c r="G258" s="76"/>
      <c r="H258" s="76"/>
    </row>
    <row r="259" spans="1:8" ht="15.75" x14ac:dyDescent="0.25">
      <c r="A259" s="47"/>
      <c r="B259" s="50"/>
      <c r="C259" s="45"/>
      <c r="D259" s="45"/>
      <c r="E259" s="48" t="s">
        <v>359</v>
      </c>
      <c r="F259" s="75">
        <f t="shared" si="10"/>
        <v>0</v>
      </c>
      <c r="G259" s="76"/>
      <c r="H259" s="76"/>
    </row>
    <row r="260" spans="1:8" x14ac:dyDescent="0.2">
      <c r="A260" s="47">
        <v>2423</v>
      </c>
      <c r="B260" s="50" t="s">
        <v>226</v>
      </c>
      <c r="C260" s="45">
        <v>2</v>
      </c>
      <c r="D260" s="45">
        <v>3</v>
      </c>
      <c r="E260" s="48" t="s">
        <v>233</v>
      </c>
      <c r="F260" s="75">
        <f t="shared" si="10"/>
        <v>0</v>
      </c>
      <c r="G260" s="75">
        <f>SUM(G262:G265)</f>
        <v>0</v>
      </c>
      <c r="H260" s="75">
        <f>SUM(H262:H265)</f>
        <v>0</v>
      </c>
    </row>
    <row r="261" spans="1:8" ht="27" x14ac:dyDescent="0.25">
      <c r="A261" s="47"/>
      <c r="B261" s="50"/>
      <c r="C261" s="45"/>
      <c r="D261" s="45"/>
      <c r="E261" s="48" t="s">
        <v>358</v>
      </c>
      <c r="F261" s="75"/>
      <c r="G261" s="76"/>
      <c r="H261" s="76"/>
    </row>
    <row r="262" spans="1:8" ht="15.75" x14ac:dyDescent="0.25">
      <c r="A262" s="47"/>
      <c r="B262" s="50"/>
      <c r="C262" s="45"/>
      <c r="D262" s="45"/>
      <c r="E262" s="48" t="s">
        <v>359</v>
      </c>
      <c r="F262" s="75">
        <f t="shared" ref="F262:F266" si="11">G262+H262</f>
        <v>0</v>
      </c>
      <c r="G262" s="76"/>
      <c r="H262" s="76"/>
    </row>
    <row r="263" spans="1:8" ht="15.75" x14ac:dyDescent="0.25">
      <c r="A263" s="47"/>
      <c r="B263" s="50"/>
      <c r="C263" s="45"/>
      <c r="D263" s="45"/>
      <c r="E263" s="48"/>
      <c r="F263" s="75">
        <f t="shared" si="11"/>
        <v>0</v>
      </c>
      <c r="G263" s="76"/>
      <c r="H263" s="76"/>
    </row>
    <row r="264" spans="1:8" ht="15.75" x14ac:dyDescent="0.25">
      <c r="A264" s="47"/>
      <c r="B264" s="50"/>
      <c r="C264" s="45"/>
      <c r="D264" s="45"/>
      <c r="E264" s="48"/>
      <c r="F264" s="75">
        <f t="shared" si="11"/>
        <v>0</v>
      </c>
      <c r="G264" s="76"/>
      <c r="H264" s="76"/>
    </row>
    <row r="265" spans="1:8" ht="15.75" x14ac:dyDescent="0.25">
      <c r="A265" s="47"/>
      <c r="B265" s="50"/>
      <c r="C265" s="45"/>
      <c r="D265" s="45"/>
      <c r="E265" s="48" t="s">
        <v>359</v>
      </c>
      <c r="F265" s="75">
        <f t="shared" si="11"/>
        <v>0</v>
      </c>
      <c r="G265" s="76"/>
      <c r="H265" s="76"/>
    </row>
    <row r="266" spans="1:8" x14ac:dyDescent="0.2">
      <c r="A266" s="47">
        <v>2424</v>
      </c>
      <c r="B266" s="50" t="s">
        <v>226</v>
      </c>
      <c r="C266" s="45">
        <v>2</v>
      </c>
      <c r="D266" s="45">
        <v>4</v>
      </c>
      <c r="E266" s="48" t="s">
        <v>234</v>
      </c>
      <c r="F266" s="75">
        <f t="shared" si="11"/>
        <v>0</v>
      </c>
      <c r="G266" s="75">
        <f>SUM(G268:G271)</f>
        <v>0</v>
      </c>
      <c r="H266" s="75">
        <f>SUM(H268:H271)</f>
        <v>0</v>
      </c>
    </row>
    <row r="267" spans="1:8" ht="27" x14ac:dyDescent="0.25">
      <c r="A267" s="47"/>
      <c r="B267" s="50"/>
      <c r="C267" s="45"/>
      <c r="D267" s="45"/>
      <c r="E267" s="48" t="s">
        <v>358</v>
      </c>
      <c r="F267" s="75"/>
      <c r="G267" s="76"/>
      <c r="H267" s="76"/>
    </row>
    <row r="268" spans="1:8" ht="15.75" x14ac:dyDescent="0.25">
      <c r="A268" s="47"/>
      <c r="B268" s="50"/>
      <c r="C268" s="45"/>
      <c r="D268" s="45"/>
      <c r="E268" s="84"/>
      <c r="F268" s="115">
        <f t="shared" ref="F268:F272" si="12">G268+H268</f>
        <v>0</v>
      </c>
      <c r="G268" s="123"/>
      <c r="H268" s="123">
        <v>0</v>
      </c>
    </row>
    <row r="269" spans="1:8" ht="15.75" x14ac:dyDescent="0.25">
      <c r="A269" s="47"/>
      <c r="B269" s="50"/>
      <c r="C269" s="45"/>
      <c r="D269" s="45"/>
      <c r="E269" s="48"/>
      <c r="F269" s="75">
        <f t="shared" si="12"/>
        <v>0</v>
      </c>
      <c r="G269" s="76"/>
      <c r="H269" s="76"/>
    </row>
    <row r="270" spans="1:8" ht="15.75" x14ac:dyDescent="0.25">
      <c r="A270" s="47"/>
      <c r="B270" s="50"/>
      <c r="C270" s="45"/>
      <c r="D270" s="45"/>
      <c r="E270" s="48"/>
      <c r="F270" s="75">
        <f t="shared" si="12"/>
        <v>0</v>
      </c>
      <c r="G270" s="76"/>
      <c r="H270" s="76"/>
    </row>
    <row r="271" spans="1:8" ht="15.75" x14ac:dyDescent="0.25">
      <c r="A271" s="47"/>
      <c r="B271" s="50"/>
      <c r="C271" s="45"/>
      <c r="D271" s="45"/>
      <c r="E271" s="48" t="s">
        <v>359</v>
      </c>
      <c r="F271" s="75">
        <f t="shared" si="12"/>
        <v>0</v>
      </c>
      <c r="G271" s="76"/>
      <c r="H271" s="76"/>
    </row>
    <row r="272" spans="1:8" x14ac:dyDescent="0.2">
      <c r="A272" s="47">
        <v>2430</v>
      </c>
      <c r="B272" s="46" t="s">
        <v>226</v>
      </c>
      <c r="C272" s="72">
        <v>3</v>
      </c>
      <c r="D272" s="72">
        <v>0</v>
      </c>
      <c r="E272" s="49" t="s">
        <v>235</v>
      </c>
      <c r="F272" s="75">
        <f t="shared" si="12"/>
        <v>721.27599999999995</v>
      </c>
      <c r="G272" s="75">
        <f>G274+G280+G286</f>
        <v>0</v>
      </c>
      <c r="H272" s="75">
        <f>H274+H280+H286</f>
        <v>721.27599999999995</v>
      </c>
    </row>
    <row r="273" spans="1:10" s="79" customFormat="1" ht="10.5" customHeight="1" x14ac:dyDescent="0.25">
      <c r="A273" s="47"/>
      <c r="B273" s="46"/>
      <c r="C273" s="72"/>
      <c r="D273" s="72"/>
      <c r="E273" s="48" t="s">
        <v>29</v>
      </c>
      <c r="F273" s="75"/>
      <c r="G273" s="76"/>
      <c r="H273" s="76"/>
      <c r="J273" s="150"/>
    </row>
    <row r="274" spans="1:10" x14ac:dyDescent="0.2">
      <c r="A274" s="47">
        <v>2431</v>
      </c>
      <c r="B274" s="50" t="s">
        <v>226</v>
      </c>
      <c r="C274" s="45">
        <v>3</v>
      </c>
      <c r="D274" s="45">
        <v>1</v>
      </c>
      <c r="E274" s="48" t="s">
        <v>236</v>
      </c>
      <c r="F274" s="75">
        <f t="shared" ref="F274" si="13">G274+H274</f>
        <v>0</v>
      </c>
      <c r="G274" s="75">
        <f>SUM(G276:G279)</f>
        <v>0</v>
      </c>
      <c r="H274" s="75">
        <f>SUM(H276:H279)</f>
        <v>0</v>
      </c>
    </row>
    <row r="275" spans="1:10" ht="27" x14ac:dyDescent="0.25">
      <c r="A275" s="47"/>
      <c r="B275" s="50"/>
      <c r="C275" s="45"/>
      <c r="D275" s="45"/>
      <c r="E275" s="48" t="s">
        <v>358</v>
      </c>
      <c r="F275" s="75"/>
      <c r="G275" s="76"/>
      <c r="H275" s="76"/>
    </row>
    <row r="276" spans="1:10" ht="15.75" x14ac:dyDescent="0.25">
      <c r="A276" s="47"/>
      <c r="B276" s="50"/>
      <c r="C276" s="45"/>
      <c r="D276" s="45"/>
      <c r="E276" s="48" t="s">
        <v>359</v>
      </c>
      <c r="F276" s="75">
        <f t="shared" ref="F276:F314" si="14">G276+H276</f>
        <v>0</v>
      </c>
      <c r="G276" s="76"/>
      <c r="H276" s="76"/>
    </row>
    <row r="277" spans="1:10" ht="15.75" x14ac:dyDescent="0.25">
      <c r="A277" s="47"/>
      <c r="B277" s="50"/>
      <c r="C277" s="45"/>
      <c r="D277" s="45"/>
      <c r="E277" s="48"/>
      <c r="F277" s="75">
        <f t="shared" si="14"/>
        <v>0</v>
      </c>
      <c r="G277" s="76"/>
      <c r="H277" s="76"/>
    </row>
    <row r="278" spans="1:10" ht="15.75" x14ac:dyDescent="0.25">
      <c r="A278" s="47"/>
      <c r="B278" s="50"/>
      <c r="C278" s="45"/>
      <c r="D278" s="45"/>
      <c r="E278" s="48"/>
      <c r="F278" s="75">
        <f t="shared" si="14"/>
        <v>0</v>
      </c>
      <c r="G278" s="76"/>
      <c r="H278" s="76"/>
    </row>
    <row r="279" spans="1:10" ht="15.75" x14ac:dyDescent="0.25">
      <c r="A279" s="47"/>
      <c r="B279" s="50"/>
      <c r="C279" s="45"/>
      <c r="D279" s="45"/>
      <c r="E279" s="48" t="s">
        <v>359</v>
      </c>
      <c r="F279" s="75">
        <f t="shared" si="14"/>
        <v>0</v>
      </c>
      <c r="G279" s="76"/>
      <c r="H279" s="76"/>
    </row>
    <row r="280" spans="1:10" x14ac:dyDescent="0.2">
      <c r="A280" s="47">
        <v>2432</v>
      </c>
      <c r="B280" s="50" t="s">
        <v>226</v>
      </c>
      <c r="C280" s="45">
        <v>3</v>
      </c>
      <c r="D280" s="45">
        <v>2</v>
      </c>
      <c r="E280" s="48" t="s">
        <v>237</v>
      </c>
      <c r="F280" s="75">
        <f t="shared" si="14"/>
        <v>721.27599999999995</v>
      </c>
      <c r="G280" s="75">
        <f>SUM(G282:G285)</f>
        <v>0</v>
      </c>
      <c r="H280" s="75">
        <f>SUM(H282:H285)</f>
        <v>721.27599999999995</v>
      </c>
    </row>
    <row r="281" spans="1:10" ht="27" x14ac:dyDescent="0.25">
      <c r="A281" s="47"/>
      <c r="B281" s="50"/>
      <c r="C281" s="45"/>
      <c r="D281" s="45"/>
      <c r="E281" s="48" t="s">
        <v>358</v>
      </c>
      <c r="F281" s="75"/>
      <c r="G281" s="76"/>
      <c r="H281" s="76"/>
    </row>
    <row r="282" spans="1:10" ht="15.75" x14ac:dyDescent="0.25">
      <c r="A282" s="47"/>
      <c r="B282" s="50"/>
      <c r="C282" s="45"/>
      <c r="D282" s="45"/>
      <c r="E282" s="48">
        <v>4241</v>
      </c>
      <c r="F282" s="75">
        <f t="shared" ref="F282:F286" si="15">G282+H282</f>
        <v>0</v>
      </c>
      <c r="G282" s="76"/>
      <c r="H282" s="76"/>
    </row>
    <row r="283" spans="1:10" ht="15.75" x14ac:dyDescent="0.25">
      <c r="A283" s="47"/>
      <c r="B283" s="50"/>
      <c r="C283" s="45"/>
      <c r="D283" s="45"/>
      <c r="E283" s="48">
        <v>4269</v>
      </c>
      <c r="F283" s="75">
        <f t="shared" si="15"/>
        <v>0</v>
      </c>
      <c r="G283" s="76"/>
      <c r="H283" s="76"/>
    </row>
    <row r="284" spans="1:10" ht="15.75" x14ac:dyDescent="0.25">
      <c r="A284" s="47"/>
      <c r="B284" s="50"/>
      <c r="C284" s="45"/>
      <c r="D284" s="45"/>
      <c r="E284" s="48">
        <v>5112</v>
      </c>
      <c r="F284" s="75">
        <f t="shared" si="15"/>
        <v>721.27599999999995</v>
      </c>
      <c r="G284" s="76"/>
      <c r="H284" s="156">
        <v>721.27599999999995</v>
      </c>
    </row>
    <row r="285" spans="1:10" ht="15.75" x14ac:dyDescent="0.25">
      <c r="A285" s="47"/>
      <c r="B285" s="50"/>
      <c r="C285" s="45"/>
      <c r="D285" s="45"/>
      <c r="E285" s="48" t="s">
        <v>359</v>
      </c>
      <c r="F285" s="75">
        <f t="shared" si="15"/>
        <v>0</v>
      </c>
      <c r="G285" s="76"/>
      <c r="H285" s="76"/>
    </row>
    <row r="286" spans="1:10" x14ac:dyDescent="0.2">
      <c r="A286" s="47">
        <v>2433</v>
      </c>
      <c r="B286" s="50" t="s">
        <v>226</v>
      </c>
      <c r="C286" s="45">
        <v>3</v>
      </c>
      <c r="D286" s="45">
        <v>3</v>
      </c>
      <c r="E286" s="48" t="s">
        <v>238</v>
      </c>
      <c r="F286" s="75">
        <f t="shared" si="15"/>
        <v>0</v>
      </c>
      <c r="G286" s="75">
        <f>SUM(G288:G291)</f>
        <v>0</v>
      </c>
      <c r="H286" s="75">
        <f>SUM(H288:H291)</f>
        <v>0</v>
      </c>
    </row>
    <row r="287" spans="1:10" ht="27" x14ac:dyDescent="0.25">
      <c r="A287" s="47"/>
      <c r="B287" s="50"/>
      <c r="C287" s="45"/>
      <c r="D287" s="45"/>
      <c r="E287" s="48" t="s">
        <v>358</v>
      </c>
      <c r="F287" s="75"/>
      <c r="G287" s="76"/>
      <c r="H287" s="76"/>
    </row>
    <row r="288" spans="1:10" ht="15.75" x14ac:dyDescent="0.25">
      <c r="A288" s="47"/>
      <c r="B288" s="50"/>
      <c r="C288" s="45"/>
      <c r="D288" s="45"/>
      <c r="E288" s="48" t="s">
        <v>359</v>
      </c>
      <c r="F288" s="75">
        <f t="shared" ref="F288:F291" si="16">G288+H288</f>
        <v>0</v>
      </c>
      <c r="G288" s="76"/>
      <c r="H288" s="76"/>
    </row>
    <row r="289" spans="1:10" ht="15.75" x14ac:dyDescent="0.25">
      <c r="A289" s="47"/>
      <c r="B289" s="50"/>
      <c r="C289" s="45"/>
      <c r="D289" s="45"/>
      <c r="E289" s="48"/>
      <c r="F289" s="75">
        <f t="shared" si="16"/>
        <v>0</v>
      </c>
      <c r="G289" s="76"/>
      <c r="H289" s="76"/>
    </row>
    <row r="290" spans="1:10" ht="15.75" x14ac:dyDescent="0.25">
      <c r="A290" s="47"/>
      <c r="B290" s="50"/>
      <c r="C290" s="45"/>
      <c r="D290" s="45"/>
      <c r="E290" s="48"/>
      <c r="F290" s="75">
        <f t="shared" si="16"/>
        <v>0</v>
      </c>
      <c r="G290" s="76"/>
      <c r="H290" s="76"/>
    </row>
    <row r="291" spans="1:10" ht="15.75" x14ac:dyDescent="0.25">
      <c r="A291" s="47"/>
      <c r="B291" s="50"/>
      <c r="C291" s="45"/>
      <c r="D291" s="45"/>
      <c r="E291" s="48" t="s">
        <v>359</v>
      </c>
      <c r="F291" s="75">
        <f t="shared" si="16"/>
        <v>0</v>
      </c>
      <c r="G291" s="76"/>
      <c r="H291" s="76"/>
    </row>
    <row r="292" spans="1:10" ht="33.75" customHeight="1" x14ac:dyDescent="0.2">
      <c r="A292" s="47">
        <v>2440</v>
      </c>
      <c r="B292" s="46" t="s">
        <v>226</v>
      </c>
      <c r="C292" s="72">
        <v>4</v>
      </c>
      <c r="D292" s="72">
        <v>0</v>
      </c>
      <c r="E292" s="49" t="s">
        <v>239</v>
      </c>
      <c r="F292" s="75">
        <f t="shared" si="14"/>
        <v>0</v>
      </c>
      <c r="G292" s="75">
        <f>G294+G300+G306</f>
        <v>0</v>
      </c>
      <c r="H292" s="75">
        <f>H294+H300+H306</f>
        <v>0</v>
      </c>
    </row>
    <row r="293" spans="1:10" s="79" customFormat="1" ht="10.5" customHeight="1" x14ac:dyDescent="0.25">
      <c r="A293" s="47"/>
      <c r="B293" s="46"/>
      <c r="C293" s="72"/>
      <c r="D293" s="72"/>
      <c r="E293" s="48" t="s">
        <v>29</v>
      </c>
      <c r="F293" s="75"/>
      <c r="G293" s="81"/>
      <c r="H293" s="81"/>
      <c r="J293" s="150"/>
    </row>
    <row r="294" spans="1:10" ht="34.5" customHeight="1" x14ac:dyDescent="0.2">
      <c r="A294" s="47">
        <v>2441</v>
      </c>
      <c r="B294" s="50" t="s">
        <v>226</v>
      </c>
      <c r="C294" s="45">
        <v>4</v>
      </c>
      <c r="D294" s="45">
        <v>1</v>
      </c>
      <c r="E294" s="48" t="s">
        <v>240</v>
      </c>
      <c r="F294" s="75">
        <f t="shared" si="14"/>
        <v>0</v>
      </c>
      <c r="G294" s="75">
        <f>SUM(G296:G299)</f>
        <v>0</v>
      </c>
      <c r="H294" s="75">
        <f>SUM(H296:H299)</f>
        <v>0</v>
      </c>
    </row>
    <row r="295" spans="1:10" ht="27" x14ac:dyDescent="0.25">
      <c r="A295" s="47"/>
      <c r="B295" s="50"/>
      <c r="C295" s="45"/>
      <c r="D295" s="45"/>
      <c r="E295" s="48" t="s">
        <v>358</v>
      </c>
      <c r="F295" s="75"/>
      <c r="G295" s="76"/>
      <c r="H295" s="76"/>
    </row>
    <row r="296" spans="1:10" ht="15.75" x14ac:dyDescent="0.25">
      <c r="A296" s="47"/>
      <c r="B296" s="50"/>
      <c r="C296" s="45"/>
      <c r="D296" s="45"/>
      <c r="E296" s="48" t="s">
        <v>359</v>
      </c>
      <c r="F296" s="75">
        <f t="shared" ref="F296:F300" si="17">G296+H296</f>
        <v>0</v>
      </c>
      <c r="G296" s="76"/>
      <c r="H296" s="76"/>
    </row>
    <row r="297" spans="1:10" ht="15.75" x14ac:dyDescent="0.25">
      <c r="A297" s="47"/>
      <c r="B297" s="50"/>
      <c r="C297" s="45"/>
      <c r="D297" s="45"/>
      <c r="E297" s="48"/>
      <c r="F297" s="75">
        <f t="shared" si="17"/>
        <v>0</v>
      </c>
      <c r="G297" s="76"/>
      <c r="H297" s="76"/>
    </row>
    <row r="298" spans="1:10" ht="15.75" x14ac:dyDescent="0.25">
      <c r="A298" s="47"/>
      <c r="B298" s="50"/>
      <c r="C298" s="45"/>
      <c r="D298" s="45"/>
      <c r="E298" s="48"/>
      <c r="F298" s="75">
        <f t="shared" si="17"/>
        <v>0</v>
      </c>
      <c r="G298" s="76"/>
      <c r="H298" s="76"/>
    </row>
    <row r="299" spans="1:10" ht="15.75" x14ac:dyDescent="0.25">
      <c r="A299" s="47"/>
      <c r="B299" s="50"/>
      <c r="C299" s="45"/>
      <c r="D299" s="45"/>
      <c r="E299" s="48" t="s">
        <v>359</v>
      </c>
      <c r="F299" s="75">
        <f t="shared" si="17"/>
        <v>0</v>
      </c>
      <c r="G299" s="76"/>
      <c r="H299" s="76"/>
    </row>
    <row r="300" spans="1:10" x14ac:dyDescent="0.2">
      <c r="A300" s="47">
        <v>2442</v>
      </c>
      <c r="B300" s="50" t="s">
        <v>226</v>
      </c>
      <c r="C300" s="45">
        <v>4</v>
      </c>
      <c r="D300" s="45">
        <v>2</v>
      </c>
      <c r="E300" s="48" t="s">
        <v>241</v>
      </c>
      <c r="F300" s="75">
        <f t="shared" si="17"/>
        <v>0</v>
      </c>
      <c r="G300" s="75">
        <f>SUM(G302:G305)</f>
        <v>0</v>
      </c>
      <c r="H300" s="75">
        <f>SUM(H302:H305)</f>
        <v>0</v>
      </c>
    </row>
    <row r="301" spans="1:10" ht="27" x14ac:dyDescent="0.25">
      <c r="A301" s="47"/>
      <c r="B301" s="50"/>
      <c r="C301" s="45"/>
      <c r="D301" s="45"/>
      <c r="E301" s="48" t="s">
        <v>358</v>
      </c>
      <c r="F301" s="75"/>
      <c r="G301" s="76"/>
      <c r="H301" s="76"/>
    </row>
    <row r="302" spans="1:10" ht="15.75" x14ac:dyDescent="0.25">
      <c r="A302" s="47"/>
      <c r="B302" s="50"/>
      <c r="C302" s="45"/>
      <c r="D302" s="45"/>
      <c r="E302" s="48" t="s">
        <v>359</v>
      </c>
      <c r="F302" s="75">
        <f t="shared" ref="F302:F306" si="18">G302+H302</f>
        <v>0</v>
      </c>
      <c r="G302" s="76"/>
      <c r="H302" s="76"/>
    </row>
    <row r="303" spans="1:10" ht="15.75" x14ac:dyDescent="0.25">
      <c r="A303" s="47"/>
      <c r="B303" s="50"/>
      <c r="C303" s="45"/>
      <c r="D303" s="45"/>
      <c r="E303" s="48"/>
      <c r="F303" s="75">
        <f t="shared" si="18"/>
        <v>0</v>
      </c>
      <c r="G303" s="76"/>
      <c r="H303" s="76"/>
    </row>
    <row r="304" spans="1:10" ht="15.75" x14ac:dyDescent="0.25">
      <c r="A304" s="47"/>
      <c r="B304" s="50"/>
      <c r="C304" s="45"/>
      <c r="D304" s="45"/>
      <c r="E304" s="48"/>
      <c r="F304" s="75">
        <f t="shared" si="18"/>
        <v>0</v>
      </c>
      <c r="G304" s="76"/>
      <c r="H304" s="76"/>
    </row>
    <row r="305" spans="1:10" ht="15.75" x14ac:dyDescent="0.25">
      <c r="A305" s="47"/>
      <c r="B305" s="50"/>
      <c r="C305" s="45"/>
      <c r="D305" s="45"/>
      <c r="E305" s="48" t="s">
        <v>359</v>
      </c>
      <c r="F305" s="75">
        <f t="shared" si="18"/>
        <v>0</v>
      </c>
      <c r="G305" s="76"/>
      <c r="H305" s="76"/>
    </row>
    <row r="306" spans="1:10" x14ac:dyDescent="0.2">
      <c r="A306" s="47">
        <v>2443</v>
      </c>
      <c r="B306" s="50" t="s">
        <v>226</v>
      </c>
      <c r="C306" s="45">
        <v>4</v>
      </c>
      <c r="D306" s="45">
        <v>3</v>
      </c>
      <c r="E306" s="48" t="s">
        <v>242</v>
      </c>
      <c r="F306" s="75">
        <f t="shared" si="18"/>
        <v>0</v>
      </c>
      <c r="G306" s="75">
        <f>SUM(G308:G311)</f>
        <v>0</v>
      </c>
      <c r="H306" s="75">
        <f>SUM(H308:H311)</f>
        <v>0</v>
      </c>
    </row>
    <row r="307" spans="1:10" ht="27" x14ac:dyDescent="0.25">
      <c r="A307" s="47"/>
      <c r="B307" s="50"/>
      <c r="C307" s="45"/>
      <c r="D307" s="45"/>
      <c r="E307" s="48" t="s">
        <v>358</v>
      </c>
      <c r="F307" s="75"/>
      <c r="G307" s="76"/>
      <c r="H307" s="76"/>
    </row>
    <row r="308" spans="1:10" ht="15.75" x14ac:dyDescent="0.25">
      <c r="A308" s="47"/>
      <c r="B308" s="50"/>
      <c r="C308" s="45"/>
      <c r="D308" s="45"/>
      <c r="E308" s="48" t="s">
        <v>359</v>
      </c>
      <c r="F308" s="75">
        <f t="shared" ref="F308:F311" si="19">G308+H308</f>
        <v>0</v>
      </c>
      <c r="G308" s="76"/>
      <c r="H308" s="76"/>
    </row>
    <row r="309" spans="1:10" ht="15.75" x14ac:dyDescent="0.25">
      <c r="A309" s="47"/>
      <c r="B309" s="50"/>
      <c r="C309" s="45"/>
      <c r="D309" s="45"/>
      <c r="E309" s="48"/>
      <c r="F309" s="75">
        <f t="shared" si="19"/>
        <v>0</v>
      </c>
      <c r="G309" s="76"/>
      <c r="H309" s="76"/>
    </row>
    <row r="310" spans="1:10" ht="15.75" x14ac:dyDescent="0.25">
      <c r="A310" s="47"/>
      <c r="B310" s="50"/>
      <c r="C310" s="45"/>
      <c r="D310" s="45"/>
      <c r="E310" s="48"/>
      <c r="F310" s="75">
        <f t="shared" si="19"/>
        <v>0</v>
      </c>
      <c r="G310" s="76"/>
      <c r="H310" s="76"/>
    </row>
    <row r="311" spans="1:10" ht="15.75" x14ac:dyDescent="0.25">
      <c r="A311" s="47"/>
      <c r="B311" s="50"/>
      <c r="C311" s="45"/>
      <c r="D311" s="45"/>
      <c r="E311" s="48" t="s">
        <v>359</v>
      </c>
      <c r="F311" s="75">
        <f t="shared" si="19"/>
        <v>0</v>
      </c>
      <c r="G311" s="76"/>
      <c r="H311" s="76"/>
    </row>
    <row r="312" spans="1:10" x14ac:dyDescent="0.2">
      <c r="A312" s="47">
        <v>2450</v>
      </c>
      <c r="B312" s="46" t="s">
        <v>226</v>
      </c>
      <c r="C312" s="72">
        <v>5</v>
      </c>
      <c r="D312" s="72">
        <v>0</v>
      </c>
      <c r="E312" s="49" t="s">
        <v>243</v>
      </c>
      <c r="F312" s="75">
        <f t="shared" si="14"/>
        <v>98365.4</v>
      </c>
      <c r="G312" s="75">
        <f>G314+G319+G325+G331+G337</f>
        <v>0</v>
      </c>
      <c r="H312" s="75">
        <f>H314+H319+H325+H331+H337</f>
        <v>98365.4</v>
      </c>
    </row>
    <row r="313" spans="1:10" s="79" customFormat="1" ht="17.25" customHeight="1" x14ac:dyDescent="0.25">
      <c r="A313" s="47"/>
      <c r="B313" s="46"/>
      <c r="C313" s="72"/>
      <c r="D313" s="72"/>
      <c r="E313" s="48" t="s">
        <v>29</v>
      </c>
      <c r="F313" s="75"/>
      <c r="G313" s="81"/>
      <c r="H313" s="81"/>
      <c r="J313" s="150"/>
    </row>
    <row r="314" spans="1:10" ht="21.75" customHeight="1" x14ac:dyDescent="0.2">
      <c r="A314" s="114">
        <v>2451</v>
      </c>
      <c r="B314" s="50" t="s">
        <v>226</v>
      </c>
      <c r="C314" s="45">
        <v>5</v>
      </c>
      <c r="D314" s="45">
        <v>1</v>
      </c>
      <c r="E314" s="48" t="s">
        <v>244</v>
      </c>
      <c r="F314" s="75">
        <f t="shared" si="14"/>
        <v>98365.4</v>
      </c>
      <c r="G314" s="75">
        <f>SUM(G316:G318)</f>
        <v>0</v>
      </c>
      <c r="H314" s="75">
        <f>SUM(H316:H318)</f>
        <v>98365.4</v>
      </c>
    </row>
    <row r="315" spans="1:10" ht="27" x14ac:dyDescent="0.25">
      <c r="A315" s="47"/>
      <c r="B315" s="50"/>
      <c r="C315" s="45"/>
      <c r="D315" s="45"/>
      <c r="E315" s="48" t="s">
        <v>358</v>
      </c>
      <c r="F315" s="75"/>
      <c r="G315" s="76"/>
      <c r="H315" s="76"/>
    </row>
    <row r="316" spans="1:10" ht="15.75" x14ac:dyDescent="0.25">
      <c r="A316" s="47"/>
      <c r="B316" s="50"/>
      <c r="C316" s="45"/>
      <c r="D316" s="45"/>
      <c r="E316" s="48">
        <v>4216</v>
      </c>
      <c r="F316" s="75">
        <f t="shared" ref="F316:F319" si="20">G316+H316</f>
        <v>0</v>
      </c>
      <c r="G316" s="76"/>
      <c r="H316" s="76"/>
    </row>
    <row r="317" spans="1:10" ht="27" x14ac:dyDescent="0.25">
      <c r="A317" s="47"/>
      <c r="B317" s="50"/>
      <c r="C317" s="45"/>
      <c r="D317" s="45"/>
      <c r="E317" s="153" t="s">
        <v>390</v>
      </c>
      <c r="F317" s="115">
        <f t="shared" si="20"/>
        <v>91051.4</v>
      </c>
      <c r="G317" s="123"/>
      <c r="H317" s="124">
        <f>17330.6+11405+62315.8</f>
        <v>91051.4</v>
      </c>
      <c r="J317" s="158"/>
    </row>
    <row r="318" spans="1:10" ht="15.75" x14ac:dyDescent="0.25">
      <c r="A318" s="47"/>
      <c r="B318" s="50"/>
      <c r="C318" s="45"/>
      <c r="D318" s="45"/>
      <c r="E318" s="153" t="s">
        <v>389</v>
      </c>
      <c r="F318" s="115">
        <f t="shared" si="20"/>
        <v>7314</v>
      </c>
      <c r="G318" s="123"/>
      <c r="H318" s="123">
        <f>7000+314</f>
        <v>7314</v>
      </c>
    </row>
    <row r="319" spans="1:10" x14ac:dyDescent="0.2">
      <c r="A319" s="47">
        <v>2452</v>
      </c>
      <c r="B319" s="50" t="s">
        <v>226</v>
      </c>
      <c r="C319" s="45">
        <v>5</v>
      </c>
      <c r="D319" s="45">
        <v>2</v>
      </c>
      <c r="E319" s="48" t="s">
        <v>245</v>
      </c>
      <c r="F319" s="75">
        <f t="shared" si="20"/>
        <v>0</v>
      </c>
      <c r="G319" s="75">
        <f>SUM(G321:G324)</f>
        <v>0</v>
      </c>
      <c r="H319" s="75">
        <f>SUM(H321:H324)</f>
        <v>0</v>
      </c>
    </row>
    <row r="320" spans="1:10" ht="27" x14ac:dyDescent="0.25">
      <c r="A320" s="47"/>
      <c r="B320" s="50"/>
      <c r="C320" s="45"/>
      <c r="D320" s="45"/>
      <c r="E320" s="48" t="s">
        <v>358</v>
      </c>
      <c r="F320" s="75"/>
      <c r="G320" s="76"/>
      <c r="H320" s="76"/>
    </row>
    <row r="321" spans="1:8" ht="15.75" x14ac:dyDescent="0.25">
      <c r="A321" s="47"/>
      <c r="B321" s="50"/>
      <c r="C321" s="45"/>
      <c r="D321" s="45"/>
      <c r="E321" s="48" t="s">
        <v>359</v>
      </c>
      <c r="F321" s="75">
        <f t="shared" ref="F321:F325" si="21">G321+H321</f>
        <v>0</v>
      </c>
      <c r="G321" s="76"/>
      <c r="H321" s="76"/>
    </row>
    <row r="322" spans="1:8" ht="15.75" x14ac:dyDescent="0.25">
      <c r="A322" s="47"/>
      <c r="B322" s="50"/>
      <c r="C322" s="45"/>
      <c r="D322" s="45"/>
      <c r="E322" s="48"/>
      <c r="F322" s="75">
        <f t="shared" si="21"/>
        <v>0</v>
      </c>
      <c r="G322" s="76"/>
      <c r="H322" s="76"/>
    </row>
    <row r="323" spans="1:8" ht="15.75" x14ac:dyDescent="0.25">
      <c r="A323" s="47"/>
      <c r="B323" s="50"/>
      <c r="C323" s="45"/>
      <c r="D323" s="45"/>
      <c r="E323" s="48"/>
      <c r="F323" s="75">
        <f t="shared" si="21"/>
        <v>0</v>
      </c>
      <c r="G323" s="76"/>
      <c r="H323" s="76"/>
    </row>
    <row r="324" spans="1:8" ht="15.75" x14ac:dyDescent="0.25">
      <c r="A324" s="47"/>
      <c r="B324" s="50"/>
      <c r="C324" s="45"/>
      <c r="D324" s="45"/>
      <c r="E324" s="48" t="s">
        <v>359</v>
      </c>
      <c r="F324" s="75">
        <f t="shared" si="21"/>
        <v>0</v>
      </c>
      <c r="G324" s="76"/>
      <c r="H324" s="76"/>
    </row>
    <row r="325" spans="1:8" x14ac:dyDescent="0.2">
      <c r="A325" s="47">
        <v>2453</v>
      </c>
      <c r="B325" s="50" t="s">
        <v>226</v>
      </c>
      <c r="C325" s="45">
        <v>5</v>
      </c>
      <c r="D325" s="45">
        <v>3</v>
      </c>
      <c r="E325" s="48" t="s">
        <v>246</v>
      </c>
      <c r="F325" s="75">
        <f t="shared" si="21"/>
        <v>0</v>
      </c>
      <c r="G325" s="75">
        <f>SUM(G327:G330)</f>
        <v>0</v>
      </c>
      <c r="H325" s="75">
        <f>SUM(H327:H330)</f>
        <v>0</v>
      </c>
    </row>
    <row r="326" spans="1:8" ht="27" x14ac:dyDescent="0.25">
      <c r="A326" s="47"/>
      <c r="B326" s="50"/>
      <c r="C326" s="45"/>
      <c r="D326" s="45"/>
      <c r="E326" s="48" t="s">
        <v>358</v>
      </c>
      <c r="F326" s="75"/>
      <c r="G326" s="76"/>
      <c r="H326" s="76"/>
    </row>
    <row r="327" spans="1:8" ht="15.75" x14ac:dyDescent="0.25">
      <c r="A327" s="47"/>
      <c r="B327" s="50"/>
      <c r="C327" s="45"/>
      <c r="D327" s="45"/>
      <c r="E327" s="48" t="s">
        <v>359</v>
      </c>
      <c r="F327" s="75">
        <f t="shared" ref="F327:F331" si="22">G327+H327</f>
        <v>0</v>
      </c>
      <c r="G327" s="76"/>
      <c r="H327" s="76"/>
    </row>
    <row r="328" spans="1:8" ht="15.75" x14ac:dyDescent="0.25">
      <c r="A328" s="47"/>
      <c r="B328" s="50"/>
      <c r="C328" s="45"/>
      <c r="D328" s="45"/>
      <c r="E328" s="48"/>
      <c r="F328" s="75">
        <f t="shared" si="22"/>
        <v>0</v>
      </c>
      <c r="G328" s="76"/>
      <c r="H328" s="76"/>
    </row>
    <row r="329" spans="1:8" ht="15.75" x14ac:dyDescent="0.25">
      <c r="A329" s="47"/>
      <c r="B329" s="50"/>
      <c r="C329" s="45"/>
      <c r="D329" s="45"/>
      <c r="E329" s="48"/>
      <c r="F329" s="75">
        <f t="shared" si="22"/>
        <v>0</v>
      </c>
      <c r="G329" s="76"/>
      <c r="H329" s="76"/>
    </row>
    <row r="330" spans="1:8" ht="15.75" x14ac:dyDescent="0.25">
      <c r="A330" s="47"/>
      <c r="B330" s="50"/>
      <c r="C330" s="45"/>
      <c r="D330" s="45"/>
      <c r="E330" s="48" t="s">
        <v>359</v>
      </c>
      <c r="F330" s="75">
        <f t="shared" si="22"/>
        <v>0</v>
      </c>
      <c r="G330" s="76"/>
      <c r="H330" s="76"/>
    </row>
    <row r="331" spans="1:8" x14ac:dyDescent="0.2">
      <c r="A331" s="47">
        <v>2454</v>
      </c>
      <c r="B331" s="50" t="s">
        <v>226</v>
      </c>
      <c r="C331" s="45">
        <v>5</v>
      </c>
      <c r="D331" s="45">
        <v>4</v>
      </c>
      <c r="E331" s="48" t="s">
        <v>247</v>
      </c>
      <c r="F331" s="75">
        <f t="shared" si="22"/>
        <v>0</v>
      </c>
      <c r="G331" s="75">
        <f>SUM(G333:G336)</f>
        <v>0</v>
      </c>
      <c r="H331" s="75">
        <f>SUM(H333:H336)</f>
        <v>0</v>
      </c>
    </row>
    <row r="332" spans="1:8" ht="27" x14ac:dyDescent="0.25">
      <c r="A332" s="47"/>
      <c r="B332" s="50"/>
      <c r="C332" s="45"/>
      <c r="D332" s="45"/>
      <c r="E332" s="48" t="s">
        <v>358</v>
      </c>
      <c r="F332" s="75"/>
      <c r="G332" s="76"/>
      <c r="H332" s="76"/>
    </row>
    <row r="333" spans="1:8" ht="15.75" x14ac:dyDescent="0.25">
      <c r="A333" s="47"/>
      <c r="B333" s="50"/>
      <c r="C333" s="45"/>
      <c r="D333" s="45"/>
      <c r="E333" s="48" t="s">
        <v>359</v>
      </c>
      <c r="F333" s="75">
        <f t="shared" ref="F333:F337" si="23">G333+H333</f>
        <v>0</v>
      </c>
      <c r="G333" s="76"/>
      <c r="H333" s="76"/>
    </row>
    <row r="334" spans="1:8" ht="15.75" x14ac:dyDescent="0.25">
      <c r="A334" s="47"/>
      <c r="B334" s="50"/>
      <c r="C334" s="45"/>
      <c r="D334" s="45"/>
      <c r="E334" s="48"/>
      <c r="F334" s="75">
        <f t="shared" si="23"/>
        <v>0</v>
      </c>
      <c r="G334" s="76"/>
      <c r="H334" s="76"/>
    </row>
    <row r="335" spans="1:8" ht="15.75" x14ac:dyDescent="0.25">
      <c r="A335" s="47"/>
      <c r="B335" s="50"/>
      <c r="C335" s="45"/>
      <c r="D335" s="45"/>
      <c r="E335" s="48"/>
      <c r="F335" s="75">
        <f t="shared" si="23"/>
        <v>0</v>
      </c>
      <c r="G335" s="76"/>
      <c r="H335" s="76"/>
    </row>
    <row r="336" spans="1:8" ht="15.75" x14ac:dyDescent="0.25">
      <c r="A336" s="47"/>
      <c r="B336" s="50"/>
      <c r="C336" s="45"/>
      <c r="D336" s="45"/>
      <c r="E336" s="48" t="s">
        <v>359</v>
      </c>
      <c r="F336" s="75">
        <f t="shared" si="23"/>
        <v>0</v>
      </c>
      <c r="G336" s="76"/>
      <c r="H336" s="76"/>
    </row>
    <row r="337" spans="1:10" x14ac:dyDescent="0.2">
      <c r="A337" s="47">
        <v>2455</v>
      </c>
      <c r="B337" s="50" t="s">
        <v>226</v>
      </c>
      <c r="C337" s="45">
        <v>5</v>
      </c>
      <c r="D337" s="45">
        <v>5</v>
      </c>
      <c r="E337" s="48" t="s">
        <v>248</v>
      </c>
      <c r="F337" s="75">
        <f t="shared" si="23"/>
        <v>0</v>
      </c>
      <c r="G337" s="75">
        <f>SUM(G339:G342)</f>
        <v>0</v>
      </c>
      <c r="H337" s="75">
        <f>SUM(H339:H342)</f>
        <v>0</v>
      </c>
    </row>
    <row r="338" spans="1:10" ht="27" x14ac:dyDescent="0.25">
      <c r="A338" s="47"/>
      <c r="B338" s="50"/>
      <c r="C338" s="45"/>
      <c r="D338" s="45"/>
      <c r="E338" s="48" t="s">
        <v>358</v>
      </c>
      <c r="F338" s="75"/>
      <c r="G338" s="76"/>
      <c r="H338" s="76"/>
    </row>
    <row r="339" spans="1:10" ht="15.75" x14ac:dyDescent="0.25">
      <c r="A339" s="47"/>
      <c r="B339" s="50"/>
      <c r="C339" s="45"/>
      <c r="D339" s="45"/>
      <c r="E339" s="48" t="s">
        <v>359</v>
      </c>
      <c r="F339" s="75">
        <f t="shared" ref="F339:F353" si="24">G339+H339</f>
        <v>0</v>
      </c>
      <c r="G339" s="76"/>
      <c r="H339" s="76"/>
    </row>
    <row r="340" spans="1:10" ht="15.75" x14ac:dyDescent="0.25">
      <c r="A340" s="47"/>
      <c r="B340" s="50"/>
      <c r="C340" s="45"/>
      <c r="D340" s="45"/>
      <c r="E340" s="48"/>
      <c r="F340" s="75">
        <f t="shared" si="24"/>
        <v>0</v>
      </c>
      <c r="G340" s="76"/>
      <c r="H340" s="76"/>
    </row>
    <row r="341" spans="1:10" ht="15.75" x14ac:dyDescent="0.25">
      <c r="A341" s="47"/>
      <c r="B341" s="50"/>
      <c r="C341" s="45"/>
      <c r="D341" s="45"/>
      <c r="E341" s="48"/>
      <c r="F341" s="75">
        <f t="shared" si="24"/>
        <v>0</v>
      </c>
      <c r="G341" s="76"/>
      <c r="H341" s="76"/>
    </row>
    <row r="342" spans="1:10" ht="15.75" x14ac:dyDescent="0.25">
      <c r="A342" s="47"/>
      <c r="B342" s="50"/>
      <c r="C342" s="45"/>
      <c r="D342" s="45"/>
      <c r="E342" s="48" t="s">
        <v>359</v>
      </c>
      <c r="F342" s="75">
        <f t="shared" si="24"/>
        <v>0</v>
      </c>
      <c r="G342" s="76"/>
      <c r="H342" s="76"/>
    </row>
    <row r="343" spans="1:10" x14ac:dyDescent="0.2">
      <c r="A343" s="47">
        <v>2460</v>
      </c>
      <c r="B343" s="46" t="s">
        <v>226</v>
      </c>
      <c r="C343" s="72">
        <v>6</v>
      </c>
      <c r="D343" s="72">
        <v>0</v>
      </c>
      <c r="E343" s="49" t="s">
        <v>249</v>
      </c>
      <c r="F343" s="75">
        <f t="shared" si="24"/>
        <v>0</v>
      </c>
      <c r="G343" s="75">
        <f>G345</f>
        <v>0</v>
      </c>
      <c r="H343" s="75">
        <f>H345</f>
        <v>0</v>
      </c>
    </row>
    <row r="344" spans="1:10" s="79" customFormat="1" ht="10.5" customHeight="1" x14ac:dyDescent="0.25">
      <c r="A344" s="47"/>
      <c r="B344" s="46"/>
      <c r="C344" s="72"/>
      <c r="D344" s="72"/>
      <c r="E344" s="48" t="s">
        <v>29</v>
      </c>
      <c r="F344" s="75"/>
      <c r="G344" s="81"/>
      <c r="H344" s="81"/>
      <c r="J344" s="150"/>
    </row>
    <row r="345" spans="1:10" x14ac:dyDescent="0.2">
      <c r="A345" s="47">
        <v>2461</v>
      </c>
      <c r="B345" s="50" t="s">
        <v>226</v>
      </c>
      <c r="C345" s="45">
        <v>6</v>
      </c>
      <c r="D345" s="45">
        <v>1</v>
      </c>
      <c r="E345" s="48" t="s">
        <v>250</v>
      </c>
      <c r="F345" s="75">
        <f t="shared" si="24"/>
        <v>0</v>
      </c>
      <c r="G345" s="75">
        <f>SUM(G347:G350)</f>
        <v>0</v>
      </c>
      <c r="H345" s="75">
        <f>SUM(H347:H350)</f>
        <v>0</v>
      </c>
    </row>
    <row r="346" spans="1:10" ht="27" x14ac:dyDescent="0.25">
      <c r="A346" s="47"/>
      <c r="B346" s="50"/>
      <c r="C346" s="45"/>
      <c r="D346" s="45"/>
      <c r="E346" s="48" t="s">
        <v>358</v>
      </c>
      <c r="F346" s="75"/>
      <c r="G346" s="76"/>
      <c r="H346" s="76"/>
    </row>
    <row r="347" spans="1:10" ht="15.75" x14ac:dyDescent="0.25">
      <c r="A347" s="47"/>
      <c r="B347" s="50"/>
      <c r="C347" s="45"/>
      <c r="D347" s="45"/>
      <c r="E347" s="48" t="s">
        <v>359</v>
      </c>
      <c r="F347" s="75">
        <f t="shared" ref="F347:F350" si="25">G347+H347</f>
        <v>0</v>
      </c>
      <c r="G347" s="76"/>
      <c r="H347" s="76"/>
    </row>
    <row r="348" spans="1:10" ht="15.75" x14ac:dyDescent="0.25">
      <c r="A348" s="47"/>
      <c r="B348" s="50"/>
      <c r="C348" s="45"/>
      <c r="D348" s="45"/>
      <c r="E348" s="48"/>
      <c r="F348" s="75">
        <f t="shared" si="25"/>
        <v>0</v>
      </c>
      <c r="G348" s="76"/>
      <c r="H348" s="76"/>
    </row>
    <row r="349" spans="1:10" ht="15.75" x14ac:dyDescent="0.25">
      <c r="A349" s="47"/>
      <c r="B349" s="50"/>
      <c r="C349" s="45"/>
      <c r="D349" s="45"/>
      <c r="E349" s="48"/>
      <c r="F349" s="75">
        <f t="shared" si="25"/>
        <v>0</v>
      </c>
      <c r="G349" s="76"/>
      <c r="H349" s="76"/>
    </row>
    <row r="350" spans="1:10" ht="15.75" x14ac:dyDescent="0.25">
      <c r="A350" s="47"/>
      <c r="B350" s="50"/>
      <c r="C350" s="45"/>
      <c r="D350" s="45"/>
      <c r="E350" s="48" t="s">
        <v>359</v>
      </c>
      <c r="F350" s="75">
        <f t="shared" si="25"/>
        <v>0</v>
      </c>
      <c r="G350" s="76"/>
      <c r="H350" s="76"/>
    </row>
    <row r="351" spans="1:10" x14ac:dyDescent="0.2">
      <c r="A351" s="47">
        <v>2470</v>
      </c>
      <c r="B351" s="46" t="s">
        <v>226</v>
      </c>
      <c r="C351" s="72">
        <v>7</v>
      </c>
      <c r="D351" s="72">
        <v>0</v>
      </c>
      <c r="E351" s="49" t="s">
        <v>251</v>
      </c>
      <c r="F351" s="75">
        <f t="shared" si="24"/>
        <v>0</v>
      </c>
      <c r="G351" s="75">
        <f>G353+G359+G365+G371</f>
        <v>0</v>
      </c>
      <c r="H351" s="75">
        <f>H353+H359+H365+H371</f>
        <v>0</v>
      </c>
    </row>
    <row r="352" spans="1:10" s="79" customFormat="1" ht="10.5" customHeight="1" x14ac:dyDescent="0.25">
      <c r="A352" s="47"/>
      <c r="B352" s="46"/>
      <c r="C352" s="72"/>
      <c r="D352" s="72"/>
      <c r="E352" s="48" t="s">
        <v>29</v>
      </c>
      <c r="F352" s="75"/>
      <c r="G352" s="81"/>
      <c r="H352" s="81"/>
      <c r="J352" s="150"/>
    </row>
    <row r="353" spans="1:8" ht="33.75" customHeight="1" x14ac:dyDescent="0.2">
      <c r="A353" s="47">
        <v>2471</v>
      </c>
      <c r="B353" s="50" t="s">
        <v>226</v>
      </c>
      <c r="C353" s="45">
        <v>7</v>
      </c>
      <c r="D353" s="45">
        <v>1</v>
      </c>
      <c r="E353" s="48" t="s">
        <v>252</v>
      </c>
      <c r="F353" s="75">
        <f t="shared" si="24"/>
        <v>0</v>
      </c>
      <c r="G353" s="75">
        <f>SUM(G355:G358)</f>
        <v>0</v>
      </c>
      <c r="H353" s="75">
        <f>SUM(H355:H358)</f>
        <v>0</v>
      </c>
    </row>
    <row r="354" spans="1:8" ht="27" x14ac:dyDescent="0.25">
      <c r="A354" s="47"/>
      <c r="B354" s="50"/>
      <c r="C354" s="45"/>
      <c r="D354" s="45"/>
      <c r="E354" s="48" t="s">
        <v>358</v>
      </c>
      <c r="F354" s="75"/>
      <c r="G354" s="76"/>
      <c r="H354" s="76"/>
    </row>
    <row r="355" spans="1:8" ht="15.75" x14ac:dyDescent="0.25">
      <c r="A355" s="47"/>
      <c r="B355" s="50"/>
      <c r="C355" s="45"/>
      <c r="D355" s="45"/>
      <c r="E355" s="48" t="s">
        <v>359</v>
      </c>
      <c r="F355" s="75">
        <f t="shared" ref="F355:F359" si="26">G355+H355</f>
        <v>0</v>
      </c>
      <c r="G355" s="76"/>
      <c r="H355" s="76"/>
    </row>
    <row r="356" spans="1:8" ht="15.75" x14ac:dyDescent="0.25">
      <c r="A356" s="47"/>
      <c r="B356" s="50"/>
      <c r="C356" s="45"/>
      <c r="D356" s="45"/>
      <c r="E356" s="48"/>
      <c r="F356" s="75">
        <f t="shared" si="26"/>
        <v>0</v>
      </c>
      <c r="G356" s="76"/>
      <c r="H356" s="76"/>
    </row>
    <row r="357" spans="1:8" ht="15.75" x14ac:dyDescent="0.25">
      <c r="A357" s="47"/>
      <c r="B357" s="50"/>
      <c r="C357" s="45"/>
      <c r="D357" s="45"/>
      <c r="E357" s="48"/>
      <c r="F357" s="75">
        <f t="shared" si="26"/>
        <v>0</v>
      </c>
      <c r="G357" s="76"/>
      <c r="H357" s="76"/>
    </row>
    <row r="358" spans="1:8" ht="15.75" x14ac:dyDescent="0.25">
      <c r="A358" s="47"/>
      <c r="B358" s="50"/>
      <c r="C358" s="45"/>
      <c r="D358" s="45"/>
      <c r="E358" s="48" t="s">
        <v>359</v>
      </c>
      <c r="F358" s="75">
        <f t="shared" si="26"/>
        <v>0</v>
      </c>
      <c r="G358" s="76"/>
      <c r="H358" s="76"/>
    </row>
    <row r="359" spans="1:8" x14ac:dyDescent="0.2">
      <c r="A359" s="47">
        <v>2472</v>
      </c>
      <c r="B359" s="50" t="s">
        <v>226</v>
      </c>
      <c r="C359" s="45">
        <v>7</v>
      </c>
      <c r="D359" s="45">
        <v>2</v>
      </c>
      <c r="E359" s="48" t="s">
        <v>253</v>
      </c>
      <c r="F359" s="75">
        <f t="shared" si="26"/>
        <v>0</v>
      </c>
      <c r="G359" s="75">
        <f>SUM(G361:G364)</f>
        <v>0</v>
      </c>
      <c r="H359" s="75">
        <f>SUM(H361:H364)</f>
        <v>0</v>
      </c>
    </row>
    <row r="360" spans="1:8" ht="27" x14ac:dyDescent="0.25">
      <c r="A360" s="47"/>
      <c r="B360" s="50"/>
      <c r="C360" s="45"/>
      <c r="D360" s="45"/>
      <c r="E360" s="48" t="s">
        <v>358</v>
      </c>
      <c r="F360" s="75"/>
      <c r="G360" s="76"/>
      <c r="H360" s="76"/>
    </row>
    <row r="361" spans="1:8" ht="15.75" x14ac:dyDescent="0.25">
      <c r="A361" s="47"/>
      <c r="B361" s="50"/>
      <c r="C361" s="45"/>
      <c r="D361" s="45"/>
      <c r="E361" s="48" t="s">
        <v>359</v>
      </c>
      <c r="F361" s="75">
        <f t="shared" ref="F361:F365" si="27">G361+H361</f>
        <v>0</v>
      </c>
      <c r="G361" s="76"/>
      <c r="H361" s="76"/>
    </row>
    <row r="362" spans="1:8" ht="15.75" x14ac:dyDescent="0.25">
      <c r="A362" s="47"/>
      <c r="B362" s="50"/>
      <c r="C362" s="45"/>
      <c r="D362" s="45"/>
      <c r="E362" s="48"/>
      <c r="F362" s="75">
        <f t="shared" si="27"/>
        <v>0</v>
      </c>
      <c r="G362" s="76"/>
      <c r="H362" s="76"/>
    </row>
    <row r="363" spans="1:8" ht="15.75" x14ac:dyDescent="0.25">
      <c r="A363" s="47"/>
      <c r="B363" s="50"/>
      <c r="C363" s="45"/>
      <c r="D363" s="45"/>
      <c r="E363" s="48"/>
      <c r="F363" s="75">
        <f t="shared" si="27"/>
        <v>0</v>
      </c>
      <c r="G363" s="76"/>
      <c r="H363" s="76"/>
    </row>
    <row r="364" spans="1:8" ht="15.75" x14ac:dyDescent="0.25">
      <c r="A364" s="47"/>
      <c r="B364" s="50"/>
      <c r="C364" s="45"/>
      <c r="D364" s="45"/>
      <c r="E364" s="48" t="s">
        <v>359</v>
      </c>
      <c r="F364" s="75">
        <f t="shared" si="27"/>
        <v>0</v>
      </c>
      <c r="G364" s="76"/>
      <c r="H364" s="76"/>
    </row>
    <row r="365" spans="1:8" x14ac:dyDescent="0.2">
      <c r="A365" s="47">
        <v>2473</v>
      </c>
      <c r="B365" s="50" t="s">
        <v>226</v>
      </c>
      <c r="C365" s="45">
        <v>7</v>
      </c>
      <c r="D365" s="45">
        <v>3</v>
      </c>
      <c r="E365" s="48" t="s">
        <v>254</v>
      </c>
      <c r="F365" s="75">
        <f t="shared" si="27"/>
        <v>0</v>
      </c>
      <c r="G365" s="75">
        <f>SUM(G367:G370)</f>
        <v>0</v>
      </c>
      <c r="H365" s="75">
        <f>SUM(H367:H370)</f>
        <v>0</v>
      </c>
    </row>
    <row r="366" spans="1:8" ht="27" x14ac:dyDescent="0.25">
      <c r="A366" s="47"/>
      <c r="B366" s="50"/>
      <c r="C366" s="45"/>
      <c r="D366" s="45"/>
      <c r="E366" s="48" t="s">
        <v>358</v>
      </c>
      <c r="F366" s="75"/>
      <c r="G366" s="76"/>
      <c r="H366" s="76"/>
    </row>
    <row r="367" spans="1:8" ht="15.75" x14ac:dyDescent="0.25">
      <c r="A367" s="47"/>
      <c r="B367" s="50"/>
      <c r="C367" s="45"/>
      <c r="D367" s="45"/>
      <c r="E367" s="48" t="s">
        <v>359</v>
      </c>
      <c r="F367" s="75">
        <f t="shared" ref="F367:F371" si="28">G367+H367</f>
        <v>0</v>
      </c>
      <c r="G367" s="76"/>
      <c r="H367" s="76"/>
    </row>
    <row r="368" spans="1:8" ht="15.75" x14ac:dyDescent="0.25">
      <c r="A368" s="47"/>
      <c r="B368" s="50"/>
      <c r="C368" s="45"/>
      <c r="D368" s="45"/>
      <c r="E368" s="48"/>
      <c r="F368" s="75">
        <f t="shared" si="28"/>
        <v>0</v>
      </c>
      <c r="G368" s="76"/>
      <c r="H368" s="76"/>
    </row>
    <row r="369" spans="1:10" ht="15.75" x14ac:dyDescent="0.25">
      <c r="A369" s="47"/>
      <c r="B369" s="50"/>
      <c r="C369" s="45"/>
      <c r="D369" s="45"/>
      <c r="E369" s="48"/>
      <c r="F369" s="75">
        <f t="shared" si="28"/>
        <v>0</v>
      </c>
      <c r="G369" s="76"/>
      <c r="H369" s="76"/>
    </row>
    <row r="370" spans="1:10" ht="15.75" x14ac:dyDescent="0.25">
      <c r="A370" s="47"/>
      <c r="B370" s="50"/>
      <c r="C370" s="45"/>
      <c r="D370" s="45"/>
      <c r="E370" s="48" t="s">
        <v>359</v>
      </c>
      <c r="F370" s="75">
        <f t="shared" si="28"/>
        <v>0</v>
      </c>
      <c r="G370" s="76"/>
      <c r="H370" s="76"/>
    </row>
    <row r="371" spans="1:10" x14ac:dyDescent="0.2">
      <c r="A371" s="47">
        <v>2474</v>
      </c>
      <c r="B371" s="50" t="s">
        <v>226</v>
      </c>
      <c r="C371" s="45">
        <v>7</v>
      </c>
      <c r="D371" s="45">
        <v>4</v>
      </c>
      <c r="E371" s="48" t="s">
        <v>255</v>
      </c>
      <c r="F371" s="75">
        <f t="shared" si="28"/>
        <v>0</v>
      </c>
      <c r="G371" s="75">
        <f>SUM(G373:G376)</f>
        <v>0</v>
      </c>
      <c r="H371" s="75">
        <f>SUM(H373:H376)</f>
        <v>0</v>
      </c>
    </row>
    <row r="372" spans="1:10" ht="27" x14ac:dyDescent="0.25">
      <c r="A372" s="47"/>
      <c r="B372" s="50"/>
      <c r="C372" s="45"/>
      <c r="D372" s="45"/>
      <c r="E372" s="48" t="s">
        <v>358</v>
      </c>
      <c r="F372" s="75"/>
      <c r="G372" s="76"/>
      <c r="H372" s="76"/>
    </row>
    <row r="373" spans="1:10" ht="15.75" x14ac:dyDescent="0.25">
      <c r="A373" s="47"/>
      <c r="B373" s="50"/>
      <c r="C373" s="45"/>
      <c r="D373" s="45"/>
      <c r="E373" s="48" t="s">
        <v>359</v>
      </c>
      <c r="F373" s="75">
        <f t="shared" ref="F373:F432" si="29">G373+H373</f>
        <v>0</v>
      </c>
      <c r="G373" s="76"/>
      <c r="H373" s="76"/>
    </row>
    <row r="374" spans="1:10" ht="15.75" x14ac:dyDescent="0.25">
      <c r="A374" s="47"/>
      <c r="B374" s="50"/>
      <c r="C374" s="45"/>
      <c r="D374" s="45"/>
      <c r="E374" s="48"/>
      <c r="F374" s="75">
        <f t="shared" si="29"/>
        <v>0</v>
      </c>
      <c r="G374" s="76"/>
      <c r="H374" s="76"/>
    </row>
    <row r="375" spans="1:10" ht="15.75" x14ac:dyDescent="0.25">
      <c r="A375" s="47"/>
      <c r="B375" s="50"/>
      <c r="C375" s="45"/>
      <c r="D375" s="45"/>
      <c r="E375" s="48"/>
      <c r="F375" s="75">
        <f t="shared" si="29"/>
        <v>0</v>
      </c>
      <c r="G375" s="76"/>
      <c r="H375" s="76"/>
    </row>
    <row r="376" spans="1:10" ht="15.75" x14ac:dyDescent="0.25">
      <c r="A376" s="47"/>
      <c r="B376" s="50"/>
      <c r="C376" s="45"/>
      <c r="D376" s="45"/>
      <c r="E376" s="48" t="s">
        <v>359</v>
      </c>
      <c r="F376" s="75">
        <f t="shared" si="29"/>
        <v>0</v>
      </c>
      <c r="G376" s="76"/>
      <c r="H376" s="76"/>
    </row>
    <row r="377" spans="1:10" ht="33" customHeight="1" x14ac:dyDescent="0.2">
      <c r="A377" s="47">
        <v>2480</v>
      </c>
      <c r="B377" s="46" t="s">
        <v>226</v>
      </c>
      <c r="C377" s="72">
        <v>8</v>
      </c>
      <c r="D377" s="72">
        <v>0</v>
      </c>
      <c r="E377" s="49" t="s">
        <v>256</v>
      </c>
      <c r="F377" s="75">
        <f t="shared" si="29"/>
        <v>0</v>
      </c>
      <c r="G377" s="75">
        <f>G379+G385+G391+G397</f>
        <v>0</v>
      </c>
      <c r="H377" s="75">
        <f>H379+H385+H391+H397</f>
        <v>0</v>
      </c>
    </row>
    <row r="378" spans="1:10" s="79" customFormat="1" ht="10.5" customHeight="1" x14ac:dyDescent="0.25">
      <c r="A378" s="47"/>
      <c r="B378" s="46"/>
      <c r="C378" s="72"/>
      <c r="D378" s="72"/>
      <c r="E378" s="48" t="s">
        <v>29</v>
      </c>
      <c r="F378" s="75"/>
      <c r="G378" s="81"/>
      <c r="H378" s="81"/>
      <c r="J378" s="150"/>
    </row>
    <row r="379" spans="1:10" ht="46.5" customHeight="1" x14ac:dyDescent="0.2">
      <c r="A379" s="47">
        <v>2481</v>
      </c>
      <c r="B379" s="50" t="s">
        <v>226</v>
      </c>
      <c r="C379" s="45">
        <v>8</v>
      </c>
      <c r="D379" s="45">
        <v>1</v>
      </c>
      <c r="E379" s="48" t="s">
        <v>257</v>
      </c>
      <c r="F379" s="75">
        <f t="shared" si="29"/>
        <v>0</v>
      </c>
      <c r="G379" s="75">
        <f>SUM(G381:G384)</f>
        <v>0</v>
      </c>
      <c r="H379" s="75">
        <f>SUM(H381:H384)</f>
        <v>0</v>
      </c>
    </row>
    <row r="380" spans="1:10" ht="27" x14ac:dyDescent="0.25">
      <c r="A380" s="47"/>
      <c r="B380" s="50"/>
      <c r="C380" s="45"/>
      <c r="D380" s="45"/>
      <c r="E380" s="48" t="s">
        <v>358</v>
      </c>
      <c r="F380" s="75"/>
      <c r="G380" s="76"/>
      <c r="H380" s="76"/>
    </row>
    <row r="381" spans="1:10" ht="15.75" x14ac:dyDescent="0.25">
      <c r="A381" s="47"/>
      <c r="B381" s="50"/>
      <c r="C381" s="45"/>
      <c r="D381" s="45"/>
      <c r="E381" s="48" t="s">
        <v>359</v>
      </c>
      <c r="F381" s="75">
        <f t="shared" ref="F381:F385" si="30">G381+H381</f>
        <v>0</v>
      </c>
      <c r="G381" s="76"/>
      <c r="H381" s="76"/>
    </row>
    <row r="382" spans="1:10" ht="15.75" x14ac:dyDescent="0.25">
      <c r="A382" s="47"/>
      <c r="B382" s="50"/>
      <c r="C382" s="45"/>
      <c r="D382" s="45"/>
      <c r="E382" s="48"/>
      <c r="F382" s="75">
        <f t="shared" si="30"/>
        <v>0</v>
      </c>
      <c r="G382" s="76"/>
      <c r="H382" s="76"/>
    </row>
    <row r="383" spans="1:10" ht="15.75" x14ac:dyDescent="0.25">
      <c r="A383" s="47"/>
      <c r="B383" s="50"/>
      <c r="C383" s="45"/>
      <c r="D383" s="45"/>
      <c r="E383" s="48"/>
      <c r="F383" s="75">
        <f t="shared" si="30"/>
        <v>0</v>
      </c>
      <c r="G383" s="76"/>
      <c r="H383" s="76"/>
    </row>
    <row r="384" spans="1:10" ht="15.75" x14ac:dyDescent="0.25">
      <c r="A384" s="47"/>
      <c r="B384" s="50"/>
      <c r="C384" s="45"/>
      <c r="D384" s="45"/>
      <c r="E384" s="48" t="s">
        <v>359</v>
      </c>
      <c r="F384" s="75">
        <f t="shared" si="30"/>
        <v>0</v>
      </c>
      <c r="G384" s="76"/>
      <c r="H384" s="76"/>
    </row>
    <row r="385" spans="1:8" ht="47.25" customHeight="1" x14ac:dyDescent="0.2">
      <c r="A385" s="47">
        <v>2482</v>
      </c>
      <c r="B385" s="50" t="s">
        <v>226</v>
      </c>
      <c r="C385" s="45">
        <v>8</v>
      </c>
      <c r="D385" s="45">
        <v>2</v>
      </c>
      <c r="E385" s="48" t="s">
        <v>258</v>
      </c>
      <c r="F385" s="75">
        <f t="shared" si="30"/>
        <v>0</v>
      </c>
      <c r="G385" s="75">
        <f>SUM(G387:G390)</f>
        <v>0</v>
      </c>
      <c r="H385" s="75">
        <f>SUM(H387:H390)</f>
        <v>0</v>
      </c>
    </row>
    <row r="386" spans="1:8" ht="27" x14ac:dyDescent="0.25">
      <c r="A386" s="47"/>
      <c r="B386" s="50"/>
      <c r="C386" s="45"/>
      <c r="D386" s="45"/>
      <c r="E386" s="48" t="s">
        <v>358</v>
      </c>
      <c r="F386" s="75"/>
      <c r="G386" s="76"/>
      <c r="H386" s="76"/>
    </row>
    <row r="387" spans="1:8" ht="15.75" x14ac:dyDescent="0.25">
      <c r="A387" s="47"/>
      <c r="B387" s="50"/>
      <c r="C387" s="45"/>
      <c r="D387" s="45"/>
      <c r="E387" s="48" t="s">
        <v>359</v>
      </c>
      <c r="F387" s="75">
        <f t="shared" ref="F387:F391" si="31">G387+H387</f>
        <v>0</v>
      </c>
      <c r="G387" s="76"/>
      <c r="H387" s="76"/>
    </row>
    <row r="388" spans="1:8" ht="15.75" x14ac:dyDescent="0.25">
      <c r="A388" s="47"/>
      <c r="B388" s="50"/>
      <c r="C388" s="45"/>
      <c r="D388" s="45"/>
      <c r="E388" s="48"/>
      <c r="F388" s="75">
        <f t="shared" si="31"/>
        <v>0</v>
      </c>
      <c r="G388" s="76"/>
      <c r="H388" s="76"/>
    </row>
    <row r="389" spans="1:8" ht="15.75" x14ac:dyDescent="0.25">
      <c r="A389" s="47"/>
      <c r="B389" s="50"/>
      <c r="C389" s="45"/>
      <c r="D389" s="45"/>
      <c r="E389" s="48"/>
      <c r="F389" s="75">
        <f t="shared" si="31"/>
        <v>0</v>
      </c>
      <c r="G389" s="76"/>
      <c r="H389" s="76"/>
    </row>
    <row r="390" spans="1:8" ht="15.75" x14ac:dyDescent="0.25">
      <c r="A390" s="47"/>
      <c r="B390" s="50"/>
      <c r="C390" s="45"/>
      <c r="D390" s="45"/>
      <c r="E390" s="48" t="s">
        <v>359</v>
      </c>
      <c r="F390" s="75">
        <f t="shared" si="31"/>
        <v>0</v>
      </c>
      <c r="G390" s="76"/>
      <c r="H390" s="76"/>
    </row>
    <row r="391" spans="1:8" ht="34.5" customHeight="1" x14ac:dyDescent="0.2">
      <c r="A391" s="47">
        <v>2483</v>
      </c>
      <c r="B391" s="50" t="s">
        <v>226</v>
      </c>
      <c r="C391" s="45">
        <v>8</v>
      </c>
      <c r="D391" s="45">
        <v>3</v>
      </c>
      <c r="E391" s="48" t="s">
        <v>259</v>
      </c>
      <c r="F391" s="75">
        <f t="shared" si="31"/>
        <v>0</v>
      </c>
      <c r="G391" s="75">
        <f>SUM(G393:G396)</f>
        <v>0</v>
      </c>
      <c r="H391" s="75">
        <f>SUM(H393:H396)</f>
        <v>0</v>
      </c>
    </row>
    <row r="392" spans="1:8" ht="27" x14ac:dyDescent="0.25">
      <c r="A392" s="47"/>
      <c r="B392" s="50"/>
      <c r="C392" s="45"/>
      <c r="D392" s="45"/>
      <c r="E392" s="48" t="s">
        <v>358</v>
      </c>
      <c r="F392" s="75"/>
      <c r="G392" s="76"/>
      <c r="H392" s="76"/>
    </row>
    <row r="393" spans="1:8" ht="15.75" x14ac:dyDescent="0.25">
      <c r="A393" s="47"/>
      <c r="B393" s="50"/>
      <c r="C393" s="45"/>
      <c r="D393" s="45"/>
      <c r="E393" s="48" t="s">
        <v>359</v>
      </c>
      <c r="F393" s="75">
        <f t="shared" ref="F393:F397" si="32">G393+H393</f>
        <v>0</v>
      </c>
      <c r="G393" s="76"/>
      <c r="H393" s="76"/>
    </row>
    <row r="394" spans="1:8" ht="15.75" x14ac:dyDescent="0.25">
      <c r="A394" s="47"/>
      <c r="B394" s="50"/>
      <c r="C394" s="45"/>
      <c r="D394" s="45"/>
      <c r="E394" s="48"/>
      <c r="F394" s="75">
        <f t="shared" si="32"/>
        <v>0</v>
      </c>
      <c r="G394" s="76"/>
      <c r="H394" s="76"/>
    </row>
    <row r="395" spans="1:8" ht="15.75" x14ac:dyDescent="0.25">
      <c r="A395" s="47"/>
      <c r="B395" s="50"/>
      <c r="C395" s="45"/>
      <c r="D395" s="45"/>
      <c r="E395" s="48"/>
      <c r="F395" s="75">
        <f t="shared" si="32"/>
        <v>0</v>
      </c>
      <c r="G395" s="76"/>
      <c r="H395" s="76"/>
    </row>
    <row r="396" spans="1:8" ht="15.75" x14ac:dyDescent="0.25">
      <c r="A396" s="47"/>
      <c r="B396" s="50"/>
      <c r="C396" s="45"/>
      <c r="D396" s="45"/>
      <c r="E396" s="48" t="s">
        <v>359</v>
      </c>
      <c r="F396" s="75">
        <f t="shared" si="32"/>
        <v>0</v>
      </c>
      <c r="G396" s="76"/>
      <c r="H396" s="76"/>
    </row>
    <row r="397" spans="1:8" ht="50.25" customHeight="1" x14ac:dyDescent="0.2">
      <c r="A397" s="47">
        <v>2484</v>
      </c>
      <c r="B397" s="50" t="s">
        <v>226</v>
      </c>
      <c r="C397" s="45">
        <v>8</v>
      </c>
      <c r="D397" s="45">
        <v>4</v>
      </c>
      <c r="E397" s="48" t="s">
        <v>260</v>
      </c>
      <c r="F397" s="75">
        <f t="shared" si="32"/>
        <v>0</v>
      </c>
      <c r="G397" s="75">
        <f>SUM(G399:G402)</f>
        <v>0</v>
      </c>
      <c r="H397" s="75">
        <f>SUM(H399:H402)</f>
        <v>0</v>
      </c>
    </row>
    <row r="398" spans="1:8" ht="27" x14ac:dyDescent="0.25">
      <c r="A398" s="47"/>
      <c r="B398" s="50"/>
      <c r="C398" s="45"/>
      <c r="D398" s="45"/>
      <c r="E398" s="48" t="s">
        <v>358</v>
      </c>
      <c r="F398" s="75"/>
      <c r="G398" s="76"/>
      <c r="H398" s="76"/>
    </row>
    <row r="399" spans="1:8" ht="15.75" x14ac:dyDescent="0.25">
      <c r="A399" s="47"/>
      <c r="B399" s="50"/>
      <c r="C399" s="45"/>
      <c r="D399" s="45"/>
      <c r="E399" s="48" t="s">
        <v>359</v>
      </c>
      <c r="F399" s="75">
        <f t="shared" ref="F399:F402" si="33">G399+H399</f>
        <v>0</v>
      </c>
      <c r="G399" s="76"/>
      <c r="H399" s="76"/>
    </row>
    <row r="400" spans="1:8" ht="15.75" x14ac:dyDescent="0.25">
      <c r="A400" s="47"/>
      <c r="B400" s="50"/>
      <c r="C400" s="45"/>
      <c r="D400" s="45"/>
      <c r="E400" s="48"/>
      <c r="F400" s="75">
        <f t="shared" si="33"/>
        <v>0</v>
      </c>
      <c r="G400" s="76"/>
      <c r="H400" s="76"/>
    </row>
    <row r="401" spans="1:11" ht="15.75" x14ac:dyDescent="0.25">
      <c r="A401" s="47"/>
      <c r="B401" s="50"/>
      <c r="C401" s="45"/>
      <c r="D401" s="45"/>
      <c r="E401" s="48"/>
      <c r="F401" s="75">
        <f t="shared" si="33"/>
        <v>0</v>
      </c>
      <c r="G401" s="76"/>
      <c r="H401" s="76"/>
    </row>
    <row r="402" spans="1:11" ht="15.75" x14ac:dyDescent="0.25">
      <c r="A402" s="47"/>
      <c r="B402" s="50"/>
      <c r="C402" s="45"/>
      <c r="D402" s="45"/>
      <c r="E402" s="48" t="s">
        <v>359</v>
      </c>
      <c r="F402" s="75">
        <f t="shared" si="33"/>
        <v>0</v>
      </c>
      <c r="G402" s="76"/>
      <c r="H402" s="76"/>
    </row>
    <row r="403" spans="1:11" ht="27" x14ac:dyDescent="0.2">
      <c r="A403" s="47">
        <v>2490</v>
      </c>
      <c r="B403" s="46" t="s">
        <v>226</v>
      </c>
      <c r="C403" s="72">
        <v>9</v>
      </c>
      <c r="D403" s="72">
        <v>0</v>
      </c>
      <c r="E403" s="49" t="s">
        <v>261</v>
      </c>
      <c r="F403" s="75">
        <f t="shared" si="29"/>
        <v>0</v>
      </c>
      <c r="G403" s="75">
        <f>G405</f>
        <v>0</v>
      </c>
      <c r="H403" s="75">
        <f>H405</f>
        <v>0</v>
      </c>
    </row>
    <row r="404" spans="1:11" s="79" customFormat="1" ht="10.5" customHeight="1" x14ac:dyDescent="0.25">
      <c r="A404" s="47"/>
      <c r="B404" s="46"/>
      <c r="C404" s="72"/>
      <c r="D404" s="72"/>
      <c r="E404" s="48" t="s">
        <v>29</v>
      </c>
      <c r="F404" s="75"/>
      <c r="G404" s="81"/>
      <c r="H404" s="81"/>
      <c r="J404" s="150"/>
    </row>
    <row r="405" spans="1:11" ht="27" x14ac:dyDescent="0.2">
      <c r="A405" s="47">
        <v>2491</v>
      </c>
      <c r="B405" s="50" t="s">
        <v>226</v>
      </c>
      <c r="C405" s="45">
        <v>9</v>
      </c>
      <c r="D405" s="45">
        <v>1</v>
      </c>
      <c r="E405" s="48" t="s">
        <v>261</v>
      </c>
      <c r="F405" s="75">
        <f t="shared" si="29"/>
        <v>0</v>
      </c>
      <c r="G405" s="75">
        <f>SUM(G407:G410)</f>
        <v>0</v>
      </c>
      <c r="H405" s="75">
        <f>SUM(H407:H410)</f>
        <v>0</v>
      </c>
    </row>
    <row r="406" spans="1:11" ht="27" x14ac:dyDescent="0.25">
      <c r="A406" s="47"/>
      <c r="B406" s="50"/>
      <c r="C406" s="45"/>
      <c r="D406" s="45"/>
      <c r="E406" s="48" t="s">
        <v>358</v>
      </c>
      <c r="F406" s="75"/>
      <c r="G406" s="76"/>
      <c r="H406" s="76"/>
    </row>
    <row r="407" spans="1:11" ht="15.75" x14ac:dyDescent="0.25">
      <c r="A407" s="47"/>
      <c r="B407" s="50"/>
      <c r="C407" s="45"/>
      <c r="D407" s="45"/>
      <c r="E407" s="48" t="s">
        <v>372</v>
      </c>
      <c r="F407" s="75">
        <f t="shared" ref="F407:F410" si="34">G407+H407</f>
        <v>0</v>
      </c>
      <c r="G407" s="76"/>
      <c r="H407" s="76">
        <v>0</v>
      </c>
    </row>
    <row r="408" spans="1:11" ht="15.75" x14ac:dyDescent="0.25">
      <c r="A408" s="47"/>
      <c r="B408" s="50"/>
      <c r="C408" s="45"/>
      <c r="D408" s="45"/>
      <c r="E408" s="48" t="s">
        <v>373</v>
      </c>
      <c r="F408" s="75">
        <f t="shared" si="34"/>
        <v>0</v>
      </c>
      <c r="G408" s="76"/>
      <c r="H408" s="76">
        <v>0</v>
      </c>
    </row>
    <row r="409" spans="1:11" ht="15.75" x14ac:dyDescent="0.25">
      <c r="A409" s="47"/>
      <c r="B409" s="50"/>
      <c r="C409" s="45"/>
      <c r="D409" s="45"/>
      <c r="E409" s="48"/>
      <c r="F409" s="75">
        <f t="shared" si="34"/>
        <v>0</v>
      </c>
      <c r="G409" s="76"/>
      <c r="H409" s="76"/>
    </row>
    <row r="410" spans="1:11" ht="15.75" x14ac:dyDescent="0.25">
      <c r="A410" s="47"/>
      <c r="B410" s="50"/>
      <c r="C410" s="45"/>
      <c r="D410" s="45"/>
      <c r="E410" s="48" t="s">
        <v>359</v>
      </c>
      <c r="F410" s="75">
        <f t="shared" si="34"/>
        <v>0</v>
      </c>
      <c r="G410" s="76"/>
      <c r="H410" s="76"/>
    </row>
    <row r="411" spans="1:11" s="73" customFormat="1" ht="30" x14ac:dyDescent="0.25">
      <c r="A411" s="87">
        <v>2500</v>
      </c>
      <c r="B411" s="85" t="s">
        <v>262</v>
      </c>
      <c r="C411" s="86">
        <v>0</v>
      </c>
      <c r="D411" s="86">
        <v>0</v>
      </c>
      <c r="E411" s="88" t="s">
        <v>363</v>
      </c>
      <c r="F411" s="89">
        <f t="shared" si="29"/>
        <v>299106.59999999998</v>
      </c>
      <c r="G411" s="89">
        <f>G413</f>
        <v>295055.09999999998</v>
      </c>
      <c r="H411" s="89">
        <f>H413+H422+H430+H438+H446+H454</f>
        <v>4051.5</v>
      </c>
      <c r="J411" s="149"/>
    </row>
    <row r="412" spans="1:11" ht="18.75" customHeight="1" x14ac:dyDescent="0.25">
      <c r="A412" s="47"/>
      <c r="B412" s="46"/>
      <c r="C412" s="72"/>
      <c r="D412" s="72"/>
      <c r="E412" s="48" t="s">
        <v>182</v>
      </c>
      <c r="F412" s="75"/>
      <c r="G412" s="76"/>
      <c r="H412" s="76"/>
      <c r="K412" s="82"/>
    </row>
    <row r="413" spans="1:11" x14ac:dyDescent="0.2">
      <c r="A413" s="47">
        <v>2510</v>
      </c>
      <c r="B413" s="46" t="s">
        <v>262</v>
      </c>
      <c r="C413" s="72">
        <v>1</v>
      </c>
      <c r="D413" s="72">
        <v>0</v>
      </c>
      <c r="E413" s="49" t="s">
        <v>263</v>
      </c>
      <c r="F413" s="75">
        <f>G413+H413</f>
        <v>299106.59999999998</v>
      </c>
      <c r="G413" s="75">
        <f>G415</f>
        <v>295055.09999999998</v>
      </c>
      <c r="H413" s="75">
        <f>H415</f>
        <v>4051.5</v>
      </c>
    </row>
    <row r="414" spans="1:11" s="79" customFormat="1" ht="21.75" customHeight="1" x14ac:dyDescent="0.25">
      <c r="A414" s="47"/>
      <c r="B414" s="46"/>
      <c r="C414" s="72"/>
      <c r="D414" s="72"/>
      <c r="E414" s="48" t="s">
        <v>29</v>
      </c>
      <c r="F414" s="75"/>
      <c r="G414" s="81"/>
      <c r="H414" s="81"/>
      <c r="J414" s="150"/>
    </row>
    <row r="415" spans="1:11" ht="15.75" x14ac:dyDescent="0.25">
      <c r="A415" s="47">
        <v>2511</v>
      </c>
      <c r="B415" s="50" t="s">
        <v>262</v>
      </c>
      <c r="C415" s="45">
        <v>1</v>
      </c>
      <c r="D415" s="45">
        <v>1</v>
      </c>
      <c r="E415" s="48" t="s">
        <v>263</v>
      </c>
      <c r="F415" s="75">
        <f t="shared" ref="F415" si="35">G415+H415</f>
        <v>299106.59999999998</v>
      </c>
      <c r="G415" s="152">
        <f>G417+G418+G419+G420</f>
        <v>295055.09999999998</v>
      </c>
      <c r="H415" s="75">
        <f>SUM(H417:H421)</f>
        <v>4051.5</v>
      </c>
      <c r="J415" s="144">
        <v>294485.8</v>
      </c>
    </row>
    <row r="416" spans="1:11" ht="27" x14ac:dyDescent="0.25">
      <c r="A416" s="47"/>
      <c r="B416" s="50"/>
      <c r="C416" s="45"/>
      <c r="D416" s="45"/>
      <c r="E416" s="48" t="s">
        <v>358</v>
      </c>
      <c r="F416" s="75"/>
      <c r="G416" s="100"/>
      <c r="H416" s="76"/>
    </row>
    <row r="417" spans="1:10" ht="15.75" x14ac:dyDescent="0.25">
      <c r="A417" s="47"/>
      <c r="B417" s="50"/>
      <c r="C417" s="45"/>
      <c r="D417" s="45"/>
      <c r="E417" s="48">
        <v>4511</v>
      </c>
      <c r="F417" s="75">
        <f t="shared" ref="F417:F421" si="36">G417+H417</f>
        <v>192686.6</v>
      </c>
      <c r="G417" s="100">
        <v>192686.6</v>
      </c>
      <c r="H417" s="76"/>
    </row>
    <row r="418" spans="1:10" ht="15.75" x14ac:dyDescent="0.25">
      <c r="A418" s="47"/>
      <c r="B418" s="50"/>
      <c r="C418" s="45"/>
      <c r="D418" s="45"/>
      <c r="E418" s="48">
        <v>4111</v>
      </c>
      <c r="F418" s="75">
        <f t="shared" si="36"/>
        <v>102368.5</v>
      </c>
      <c r="G418" s="100">
        <v>102368.5</v>
      </c>
      <c r="H418" s="76"/>
    </row>
    <row r="419" spans="1:10" ht="15.75" x14ac:dyDescent="0.25">
      <c r="A419" s="47"/>
      <c r="B419" s="50"/>
      <c r="C419" s="45"/>
      <c r="D419" s="45"/>
      <c r="E419" s="48">
        <v>5121</v>
      </c>
      <c r="F419" s="75">
        <f t="shared" si="36"/>
        <v>4051.5</v>
      </c>
      <c r="G419" s="76"/>
      <c r="H419" s="76">
        <v>4051.5</v>
      </c>
    </row>
    <row r="420" spans="1:10" ht="15.75" x14ac:dyDescent="0.25">
      <c r="A420" s="47"/>
      <c r="B420" s="50"/>
      <c r="C420" s="45"/>
      <c r="D420" s="45"/>
      <c r="E420" s="48"/>
      <c r="F420" s="75">
        <f t="shared" si="36"/>
        <v>0</v>
      </c>
      <c r="G420" s="76"/>
      <c r="H420" s="76"/>
    </row>
    <row r="421" spans="1:10" ht="15.75" x14ac:dyDescent="0.25">
      <c r="A421" s="47"/>
      <c r="B421" s="50"/>
      <c r="C421" s="45"/>
      <c r="D421" s="45"/>
      <c r="E421" s="48" t="s">
        <v>359</v>
      </c>
      <c r="F421" s="75">
        <f t="shared" si="36"/>
        <v>0</v>
      </c>
      <c r="G421" s="76"/>
      <c r="H421" s="76"/>
    </row>
    <row r="422" spans="1:10" x14ac:dyDescent="0.2">
      <c r="A422" s="47">
        <v>2520</v>
      </c>
      <c r="B422" s="46" t="s">
        <v>262</v>
      </c>
      <c r="C422" s="72">
        <v>2</v>
      </c>
      <c r="D422" s="72">
        <v>0</v>
      </c>
      <c r="E422" s="49" t="s">
        <v>264</v>
      </c>
      <c r="F422" s="75">
        <f t="shared" si="29"/>
        <v>0</v>
      </c>
      <c r="G422" s="75">
        <f>G424</f>
        <v>0</v>
      </c>
      <c r="H422" s="75">
        <f>H424</f>
        <v>0</v>
      </c>
    </row>
    <row r="423" spans="1:10" s="79" customFormat="1" ht="10.5" customHeight="1" x14ac:dyDescent="0.25">
      <c r="A423" s="47"/>
      <c r="B423" s="46"/>
      <c r="C423" s="72"/>
      <c r="D423" s="72"/>
      <c r="E423" s="48" t="s">
        <v>29</v>
      </c>
      <c r="F423" s="75"/>
      <c r="G423" s="81"/>
      <c r="H423" s="81"/>
      <c r="J423" s="150"/>
    </row>
    <row r="424" spans="1:10" x14ac:dyDescent="0.2">
      <c r="A424" s="47">
        <v>2521</v>
      </c>
      <c r="B424" s="50" t="s">
        <v>262</v>
      </c>
      <c r="C424" s="45">
        <v>2</v>
      </c>
      <c r="D424" s="45">
        <v>1</v>
      </c>
      <c r="E424" s="48" t="s">
        <v>265</v>
      </c>
      <c r="F424" s="75">
        <f t="shared" ref="F424" si="37">G424+H424</f>
        <v>0</v>
      </c>
      <c r="G424" s="75">
        <f>SUM(G426:G429)</f>
        <v>0</v>
      </c>
      <c r="H424" s="75">
        <f>SUM(H426:H429)</f>
        <v>0</v>
      </c>
    </row>
    <row r="425" spans="1:10" ht="27" x14ac:dyDescent="0.25">
      <c r="A425" s="47"/>
      <c r="B425" s="50"/>
      <c r="C425" s="45"/>
      <c r="D425" s="45"/>
      <c r="E425" s="48" t="s">
        <v>358</v>
      </c>
      <c r="F425" s="75"/>
      <c r="G425" s="76"/>
      <c r="H425" s="76"/>
    </row>
    <row r="426" spans="1:10" ht="15.75" x14ac:dyDescent="0.25">
      <c r="A426" s="47"/>
      <c r="B426" s="50"/>
      <c r="C426" s="45"/>
      <c r="D426" s="45"/>
      <c r="E426" s="48" t="s">
        <v>359</v>
      </c>
      <c r="F426" s="75">
        <f t="shared" ref="F426:F429" si="38">G426+H426</f>
        <v>0</v>
      </c>
      <c r="G426" s="76"/>
      <c r="H426" s="76"/>
    </row>
    <row r="427" spans="1:10" ht="15.75" x14ac:dyDescent="0.25">
      <c r="A427" s="47"/>
      <c r="B427" s="50"/>
      <c r="C427" s="45"/>
      <c r="D427" s="45"/>
      <c r="E427" s="48"/>
      <c r="F427" s="75">
        <f t="shared" si="38"/>
        <v>0</v>
      </c>
      <c r="G427" s="76"/>
      <c r="H427" s="76"/>
    </row>
    <row r="428" spans="1:10" ht="15.75" x14ac:dyDescent="0.25">
      <c r="A428" s="47"/>
      <c r="B428" s="50"/>
      <c r="C428" s="45"/>
      <c r="D428" s="45"/>
      <c r="E428" s="48"/>
      <c r="F428" s="75">
        <f t="shared" si="38"/>
        <v>0</v>
      </c>
      <c r="G428" s="76"/>
      <c r="H428" s="76"/>
    </row>
    <row r="429" spans="1:10" ht="15.75" x14ac:dyDescent="0.25">
      <c r="A429" s="47"/>
      <c r="B429" s="50"/>
      <c r="C429" s="45"/>
      <c r="D429" s="45"/>
      <c r="E429" s="48" t="s">
        <v>359</v>
      </c>
      <c r="F429" s="75">
        <f t="shared" si="38"/>
        <v>0</v>
      </c>
      <c r="G429" s="76"/>
      <c r="H429" s="76"/>
    </row>
    <row r="430" spans="1:10" x14ac:dyDescent="0.2">
      <c r="A430" s="47">
        <v>2530</v>
      </c>
      <c r="B430" s="46" t="s">
        <v>262</v>
      </c>
      <c r="C430" s="72">
        <v>3</v>
      </c>
      <c r="D430" s="72">
        <v>0</v>
      </c>
      <c r="E430" s="49" t="s">
        <v>266</v>
      </c>
      <c r="F430" s="75">
        <f t="shared" si="29"/>
        <v>0</v>
      </c>
      <c r="G430" s="75">
        <f>G432</f>
        <v>0</v>
      </c>
      <c r="H430" s="75">
        <f>H432</f>
        <v>0</v>
      </c>
    </row>
    <row r="431" spans="1:10" s="79" customFormat="1" ht="10.5" customHeight="1" x14ac:dyDescent="0.25">
      <c r="A431" s="47"/>
      <c r="B431" s="46"/>
      <c r="C431" s="72"/>
      <c r="D431" s="72"/>
      <c r="E431" s="48" t="s">
        <v>29</v>
      </c>
      <c r="F431" s="75">
        <f t="shared" si="29"/>
        <v>0</v>
      </c>
      <c r="G431" s="81"/>
      <c r="H431" s="81"/>
      <c r="J431" s="150"/>
    </row>
    <row r="432" spans="1:10" x14ac:dyDescent="0.2">
      <c r="A432" s="47">
        <v>3531</v>
      </c>
      <c r="B432" s="50" t="s">
        <v>262</v>
      </c>
      <c r="C432" s="45">
        <v>3</v>
      </c>
      <c r="D432" s="45">
        <v>1</v>
      </c>
      <c r="E432" s="48" t="s">
        <v>266</v>
      </c>
      <c r="F432" s="75">
        <f t="shared" si="29"/>
        <v>0</v>
      </c>
      <c r="G432" s="75">
        <f>SUM(G434:G437)</f>
        <v>0</v>
      </c>
      <c r="H432" s="75">
        <f>SUM(H434:H437)</f>
        <v>0</v>
      </c>
    </row>
    <row r="433" spans="1:10" ht="27" x14ac:dyDescent="0.25">
      <c r="A433" s="47"/>
      <c r="B433" s="50"/>
      <c r="C433" s="45"/>
      <c r="D433" s="45"/>
      <c r="E433" s="48" t="s">
        <v>358</v>
      </c>
      <c r="F433" s="75"/>
      <c r="G433" s="76"/>
      <c r="H433" s="76"/>
    </row>
    <row r="434" spans="1:10" ht="15.75" x14ac:dyDescent="0.25">
      <c r="A434" s="47"/>
      <c r="B434" s="50"/>
      <c r="C434" s="45"/>
      <c r="D434" s="45"/>
      <c r="E434" s="48" t="s">
        <v>359</v>
      </c>
      <c r="F434" s="75">
        <f t="shared" ref="F434:F446" si="39">G434+H434</f>
        <v>0</v>
      </c>
      <c r="G434" s="76"/>
      <c r="H434" s="76"/>
    </row>
    <row r="435" spans="1:10" ht="15.75" x14ac:dyDescent="0.25">
      <c r="A435" s="47"/>
      <c r="B435" s="50"/>
      <c r="C435" s="45"/>
      <c r="D435" s="45"/>
      <c r="E435" s="48"/>
      <c r="F435" s="75">
        <f t="shared" si="39"/>
        <v>0</v>
      </c>
      <c r="G435" s="76"/>
      <c r="H435" s="76"/>
    </row>
    <row r="436" spans="1:10" ht="15.75" x14ac:dyDescent="0.25">
      <c r="A436" s="47"/>
      <c r="B436" s="50"/>
      <c r="C436" s="45"/>
      <c r="D436" s="45"/>
      <c r="E436" s="48"/>
      <c r="F436" s="75">
        <f t="shared" si="39"/>
        <v>0</v>
      </c>
      <c r="G436" s="76"/>
      <c r="H436" s="76"/>
    </row>
    <row r="437" spans="1:10" ht="15.75" x14ac:dyDescent="0.25">
      <c r="A437" s="47"/>
      <c r="B437" s="50"/>
      <c r="C437" s="45"/>
      <c r="D437" s="45"/>
      <c r="E437" s="48" t="s">
        <v>359</v>
      </c>
      <c r="F437" s="75">
        <f t="shared" si="39"/>
        <v>0</v>
      </c>
      <c r="G437" s="76"/>
      <c r="H437" s="76"/>
    </row>
    <row r="438" spans="1:10" ht="19.5" customHeight="1" x14ac:dyDescent="0.2">
      <c r="A438" s="47">
        <v>2540</v>
      </c>
      <c r="B438" s="46" t="s">
        <v>262</v>
      </c>
      <c r="C438" s="72">
        <v>4</v>
      </c>
      <c r="D438" s="72">
        <v>0</v>
      </c>
      <c r="E438" s="49" t="s">
        <v>267</v>
      </c>
      <c r="F438" s="75">
        <f t="shared" si="39"/>
        <v>0</v>
      </c>
      <c r="G438" s="75">
        <f>G440</f>
        <v>0</v>
      </c>
      <c r="H438" s="75">
        <f>H440</f>
        <v>0</v>
      </c>
    </row>
    <row r="439" spans="1:10" s="79" customFormat="1" ht="10.5" customHeight="1" x14ac:dyDescent="0.25">
      <c r="A439" s="47"/>
      <c r="B439" s="46"/>
      <c r="C439" s="72"/>
      <c r="D439" s="72"/>
      <c r="E439" s="48" t="s">
        <v>29</v>
      </c>
      <c r="F439" s="75"/>
      <c r="G439" s="81"/>
      <c r="H439" s="81"/>
      <c r="J439" s="150"/>
    </row>
    <row r="440" spans="1:10" ht="17.25" customHeight="1" x14ac:dyDescent="0.2">
      <c r="A440" s="47">
        <v>2541</v>
      </c>
      <c r="B440" s="50" t="s">
        <v>262</v>
      </c>
      <c r="C440" s="45">
        <v>4</v>
      </c>
      <c r="D440" s="45">
        <v>1</v>
      </c>
      <c r="E440" s="48" t="s">
        <v>267</v>
      </c>
      <c r="F440" s="75">
        <f t="shared" ref="F440" si="40">G440+H440</f>
        <v>0</v>
      </c>
      <c r="G440" s="75">
        <f>SUM(G442:G445)</f>
        <v>0</v>
      </c>
      <c r="H440" s="75">
        <f>SUM(H442:H445)</f>
        <v>0</v>
      </c>
    </row>
    <row r="441" spans="1:10" ht="27" x14ac:dyDescent="0.25">
      <c r="A441" s="47"/>
      <c r="B441" s="50"/>
      <c r="C441" s="45"/>
      <c r="D441" s="45"/>
      <c r="E441" s="48" t="s">
        <v>358</v>
      </c>
      <c r="F441" s="75"/>
      <c r="G441" s="76"/>
      <c r="H441" s="76"/>
    </row>
    <row r="442" spans="1:10" ht="15.75" x14ac:dyDescent="0.25">
      <c r="A442" s="47"/>
      <c r="B442" s="50"/>
      <c r="C442" s="45"/>
      <c r="D442" s="45"/>
      <c r="E442" s="48" t="s">
        <v>359</v>
      </c>
      <c r="F442" s="75">
        <f t="shared" ref="F442:F445" si="41">G442+H442</f>
        <v>0</v>
      </c>
      <c r="G442" s="76"/>
      <c r="H442" s="76"/>
    </row>
    <row r="443" spans="1:10" ht="15.75" x14ac:dyDescent="0.25">
      <c r="A443" s="47"/>
      <c r="B443" s="50"/>
      <c r="C443" s="45"/>
      <c r="D443" s="45"/>
      <c r="E443" s="48"/>
      <c r="F443" s="75">
        <f t="shared" si="41"/>
        <v>0</v>
      </c>
      <c r="G443" s="76"/>
      <c r="H443" s="76"/>
    </row>
    <row r="444" spans="1:10" ht="15.75" x14ac:dyDescent="0.25">
      <c r="A444" s="47"/>
      <c r="B444" s="50"/>
      <c r="C444" s="45"/>
      <c r="D444" s="45"/>
      <c r="E444" s="48"/>
      <c r="F444" s="75">
        <f t="shared" si="41"/>
        <v>0</v>
      </c>
      <c r="G444" s="76"/>
      <c r="H444" s="76"/>
    </row>
    <row r="445" spans="1:10" ht="15.75" x14ac:dyDescent="0.25">
      <c r="A445" s="47"/>
      <c r="B445" s="50"/>
      <c r="C445" s="45"/>
      <c r="D445" s="45"/>
      <c r="E445" s="48" t="s">
        <v>359</v>
      </c>
      <c r="F445" s="75">
        <f t="shared" si="41"/>
        <v>0</v>
      </c>
      <c r="G445" s="76"/>
      <c r="H445" s="76"/>
    </row>
    <row r="446" spans="1:10" ht="32.25" customHeight="1" x14ac:dyDescent="0.2">
      <c r="A446" s="47">
        <v>2550</v>
      </c>
      <c r="B446" s="46" t="s">
        <v>262</v>
      </c>
      <c r="C446" s="72">
        <v>5</v>
      </c>
      <c r="D446" s="72">
        <v>0</v>
      </c>
      <c r="E446" s="49" t="s">
        <v>268</v>
      </c>
      <c r="F446" s="75">
        <f t="shared" si="39"/>
        <v>0</v>
      </c>
      <c r="G446" s="75">
        <f>G448</f>
        <v>0</v>
      </c>
      <c r="H446" s="75">
        <f>H448</f>
        <v>0</v>
      </c>
    </row>
    <row r="447" spans="1:10" s="79" customFormat="1" ht="10.5" customHeight="1" x14ac:dyDescent="0.25">
      <c r="A447" s="47"/>
      <c r="B447" s="46"/>
      <c r="C447" s="72"/>
      <c r="D447" s="72"/>
      <c r="E447" s="48" t="s">
        <v>29</v>
      </c>
      <c r="F447" s="75"/>
      <c r="G447" s="81"/>
      <c r="H447" s="81"/>
      <c r="J447" s="150"/>
    </row>
    <row r="448" spans="1:10" ht="27" x14ac:dyDescent="0.2">
      <c r="A448" s="47">
        <v>2551</v>
      </c>
      <c r="B448" s="50" t="s">
        <v>262</v>
      </c>
      <c r="C448" s="45">
        <v>5</v>
      </c>
      <c r="D448" s="45">
        <v>1</v>
      </c>
      <c r="E448" s="48" t="s">
        <v>268</v>
      </c>
      <c r="F448" s="75">
        <f t="shared" ref="F448" si="42">G448+H448</f>
        <v>0</v>
      </c>
      <c r="G448" s="75">
        <f>SUM(G450:G453)</f>
        <v>0</v>
      </c>
      <c r="H448" s="75">
        <f>SUM(H450:H453)</f>
        <v>0</v>
      </c>
    </row>
    <row r="449" spans="1:10" ht="27" x14ac:dyDescent="0.25">
      <c r="A449" s="47"/>
      <c r="B449" s="50"/>
      <c r="C449" s="45"/>
      <c r="D449" s="45"/>
      <c r="E449" s="48" t="s">
        <v>358</v>
      </c>
      <c r="F449" s="75"/>
      <c r="G449" s="76"/>
      <c r="H449" s="76"/>
    </row>
    <row r="450" spans="1:10" ht="15.75" x14ac:dyDescent="0.25">
      <c r="A450" s="47"/>
      <c r="B450" s="50"/>
      <c r="C450" s="45"/>
      <c r="D450" s="45"/>
      <c r="E450" s="48" t="s">
        <v>359</v>
      </c>
      <c r="F450" s="75">
        <f t="shared" ref="F450:F464" si="43">G450+H450</f>
        <v>0</v>
      </c>
      <c r="G450" s="76"/>
      <c r="H450" s="76"/>
    </row>
    <row r="451" spans="1:10" ht="15.75" x14ac:dyDescent="0.25">
      <c r="A451" s="47"/>
      <c r="B451" s="50"/>
      <c r="C451" s="45"/>
      <c r="D451" s="45"/>
      <c r="E451" s="48"/>
      <c r="F451" s="75">
        <f t="shared" si="43"/>
        <v>0</v>
      </c>
      <c r="G451" s="76"/>
      <c r="H451" s="76"/>
    </row>
    <row r="452" spans="1:10" ht="15.75" x14ac:dyDescent="0.25">
      <c r="A452" s="47"/>
      <c r="B452" s="50"/>
      <c r="C452" s="45"/>
      <c r="D452" s="45"/>
      <c r="E452" s="48"/>
      <c r="F452" s="75">
        <f t="shared" si="43"/>
        <v>0</v>
      </c>
      <c r="G452" s="76"/>
      <c r="H452" s="76"/>
    </row>
    <row r="453" spans="1:10" ht="15.75" x14ac:dyDescent="0.25">
      <c r="A453" s="47"/>
      <c r="B453" s="50"/>
      <c r="C453" s="45"/>
      <c r="D453" s="45"/>
      <c r="E453" s="48" t="s">
        <v>359</v>
      </c>
      <c r="F453" s="75">
        <f t="shared" si="43"/>
        <v>0</v>
      </c>
      <c r="G453" s="76"/>
      <c r="H453" s="76"/>
    </row>
    <row r="454" spans="1:10" ht="27" x14ac:dyDescent="0.2">
      <c r="A454" s="47">
        <v>2560</v>
      </c>
      <c r="B454" s="46" t="s">
        <v>262</v>
      </c>
      <c r="C454" s="72">
        <v>6</v>
      </c>
      <c r="D454" s="72">
        <v>0</v>
      </c>
      <c r="E454" s="49" t="s">
        <v>269</v>
      </c>
      <c r="F454" s="75">
        <f t="shared" si="43"/>
        <v>0</v>
      </c>
      <c r="G454" s="75">
        <f>G456</f>
        <v>0</v>
      </c>
      <c r="H454" s="75">
        <f>H456</f>
        <v>0</v>
      </c>
    </row>
    <row r="455" spans="1:10" s="79" customFormat="1" ht="10.5" customHeight="1" x14ac:dyDescent="0.25">
      <c r="A455" s="47"/>
      <c r="B455" s="46"/>
      <c r="C455" s="72"/>
      <c r="D455" s="72"/>
      <c r="E455" s="48" t="s">
        <v>29</v>
      </c>
      <c r="F455" s="75"/>
      <c r="G455" s="81"/>
      <c r="H455" s="81"/>
      <c r="J455" s="150"/>
    </row>
    <row r="456" spans="1:10" ht="27" x14ac:dyDescent="0.2">
      <c r="A456" s="47">
        <v>2561</v>
      </c>
      <c r="B456" s="50" t="s">
        <v>262</v>
      </c>
      <c r="C456" s="45">
        <v>6</v>
      </c>
      <c r="D456" s="45">
        <v>1</v>
      </c>
      <c r="E456" s="48" t="s">
        <v>269</v>
      </c>
      <c r="F456" s="75">
        <f t="shared" si="43"/>
        <v>0</v>
      </c>
      <c r="G456" s="75">
        <f>SUM(G458:G461)</f>
        <v>0</v>
      </c>
      <c r="H456" s="75">
        <f>SUM(H458:H461)</f>
        <v>0</v>
      </c>
    </row>
    <row r="457" spans="1:10" ht="27" x14ac:dyDescent="0.25">
      <c r="A457" s="47"/>
      <c r="B457" s="50"/>
      <c r="C457" s="45"/>
      <c r="D457" s="45"/>
      <c r="E457" s="48" t="s">
        <v>358</v>
      </c>
      <c r="F457" s="75"/>
      <c r="G457" s="76"/>
      <c r="H457" s="76"/>
    </row>
    <row r="458" spans="1:10" ht="15.75" x14ac:dyDescent="0.25">
      <c r="A458" s="47"/>
      <c r="B458" s="50"/>
      <c r="C458" s="45"/>
      <c r="D458" s="45"/>
      <c r="E458" s="48" t="s">
        <v>359</v>
      </c>
      <c r="F458" s="75">
        <f t="shared" ref="F458:F461" si="44">G458+H458</f>
        <v>0</v>
      </c>
      <c r="G458" s="76"/>
      <c r="H458" s="76"/>
    </row>
    <row r="459" spans="1:10" ht="15.75" x14ac:dyDescent="0.25">
      <c r="A459" s="47"/>
      <c r="B459" s="50"/>
      <c r="C459" s="45"/>
      <c r="D459" s="45"/>
      <c r="E459" s="48"/>
      <c r="F459" s="75">
        <f t="shared" si="44"/>
        <v>0</v>
      </c>
      <c r="G459" s="76"/>
      <c r="H459" s="76"/>
    </row>
    <row r="460" spans="1:10" ht="15.75" x14ac:dyDescent="0.25">
      <c r="A460" s="47"/>
      <c r="B460" s="50"/>
      <c r="C460" s="45"/>
      <c r="D460" s="45"/>
      <c r="E460" s="48"/>
      <c r="F460" s="75">
        <f t="shared" si="44"/>
        <v>0</v>
      </c>
      <c r="G460" s="76"/>
      <c r="H460" s="76"/>
    </row>
    <row r="461" spans="1:10" ht="15.75" x14ac:dyDescent="0.25">
      <c r="A461" s="47"/>
      <c r="B461" s="50"/>
      <c r="C461" s="45"/>
      <c r="D461" s="45"/>
      <c r="E461" s="48" t="s">
        <v>359</v>
      </c>
      <c r="F461" s="75">
        <f t="shared" si="44"/>
        <v>0</v>
      </c>
      <c r="G461" s="76"/>
      <c r="H461" s="76"/>
    </row>
    <row r="462" spans="1:10" s="73" customFormat="1" ht="64.5" customHeight="1" x14ac:dyDescent="0.25">
      <c r="A462" s="87">
        <v>2600</v>
      </c>
      <c r="B462" s="85" t="s">
        <v>270</v>
      </c>
      <c r="C462" s="86">
        <v>0</v>
      </c>
      <c r="D462" s="86">
        <v>0</v>
      </c>
      <c r="E462" s="88" t="s">
        <v>364</v>
      </c>
      <c r="F462" s="89">
        <f t="shared" si="43"/>
        <v>363972.19999999995</v>
      </c>
      <c r="G462" s="89">
        <f>G464+G472+G480+G492+G502+G510</f>
        <v>35350.1</v>
      </c>
      <c r="H462" s="89">
        <f>H464+H472+H480+H492+H502+H510</f>
        <v>328622.09999999998</v>
      </c>
      <c r="J462" s="149"/>
    </row>
    <row r="463" spans="1:10" ht="15.75" customHeight="1" x14ac:dyDescent="0.25">
      <c r="A463" s="47"/>
      <c r="B463" s="46"/>
      <c r="C463" s="72"/>
      <c r="D463" s="72"/>
      <c r="E463" s="48" t="s">
        <v>182</v>
      </c>
      <c r="F463" s="75">
        <f t="shared" si="43"/>
        <v>0</v>
      </c>
      <c r="G463" s="76"/>
      <c r="H463" s="76"/>
    </row>
    <row r="464" spans="1:10" x14ac:dyDescent="0.2">
      <c r="A464" s="47">
        <v>2610</v>
      </c>
      <c r="B464" s="46" t="s">
        <v>270</v>
      </c>
      <c r="C464" s="72">
        <v>1</v>
      </c>
      <c r="D464" s="72">
        <v>0</v>
      </c>
      <c r="E464" s="49" t="s">
        <v>271</v>
      </c>
      <c r="F464" s="75">
        <f t="shared" si="43"/>
        <v>0</v>
      </c>
      <c r="G464" s="75">
        <f>G466</f>
        <v>0</v>
      </c>
      <c r="H464" s="75">
        <f>H466</f>
        <v>0</v>
      </c>
    </row>
    <row r="465" spans="1:10" s="79" customFormat="1" ht="13.5" customHeight="1" x14ac:dyDescent="0.25">
      <c r="A465" s="47"/>
      <c r="B465" s="46"/>
      <c r="C465" s="72"/>
      <c r="D465" s="72"/>
      <c r="E465" s="48" t="s">
        <v>29</v>
      </c>
      <c r="F465" s="75"/>
      <c r="G465" s="81"/>
      <c r="H465" s="81"/>
      <c r="J465" s="150"/>
    </row>
    <row r="466" spans="1:10" x14ac:dyDescent="0.2">
      <c r="A466" s="47">
        <v>2611</v>
      </c>
      <c r="B466" s="50" t="s">
        <v>270</v>
      </c>
      <c r="C466" s="45">
        <v>1</v>
      </c>
      <c r="D466" s="45">
        <v>1</v>
      </c>
      <c r="E466" s="48" t="s">
        <v>272</v>
      </c>
      <c r="F466" s="75">
        <f t="shared" ref="F466" si="45">G466+H466</f>
        <v>0</v>
      </c>
      <c r="G466" s="75">
        <f>SUM(G468:G471)</f>
        <v>0</v>
      </c>
      <c r="H466" s="75">
        <f>SUM(H468:H471)</f>
        <v>0</v>
      </c>
    </row>
    <row r="467" spans="1:10" ht="27" x14ac:dyDescent="0.25">
      <c r="A467" s="47"/>
      <c r="B467" s="50"/>
      <c r="C467" s="45"/>
      <c r="D467" s="45"/>
      <c r="E467" s="48" t="s">
        <v>358</v>
      </c>
      <c r="F467" s="75"/>
      <c r="G467" s="76"/>
      <c r="H467" s="76"/>
    </row>
    <row r="468" spans="1:10" ht="15.75" x14ac:dyDescent="0.25">
      <c r="A468" s="47"/>
      <c r="B468" s="50"/>
      <c r="C468" s="45"/>
      <c r="D468" s="45"/>
      <c r="E468" s="48" t="s">
        <v>359</v>
      </c>
      <c r="F468" s="75">
        <f t="shared" ref="F468:F472" si="46">G468+H468</f>
        <v>0</v>
      </c>
      <c r="G468" s="76"/>
      <c r="H468" s="76"/>
    </row>
    <row r="469" spans="1:10" ht="15.75" x14ac:dyDescent="0.25">
      <c r="A469" s="47"/>
      <c r="B469" s="50"/>
      <c r="C469" s="45"/>
      <c r="D469" s="45"/>
      <c r="E469" s="48"/>
      <c r="F469" s="75">
        <f t="shared" si="46"/>
        <v>0</v>
      </c>
      <c r="G469" s="76"/>
      <c r="H469" s="76"/>
    </row>
    <row r="470" spans="1:10" ht="15.75" x14ac:dyDescent="0.25">
      <c r="A470" s="47"/>
      <c r="B470" s="50"/>
      <c r="C470" s="45"/>
      <c r="D470" s="45"/>
      <c r="E470" s="48"/>
      <c r="F470" s="75">
        <f t="shared" si="46"/>
        <v>0</v>
      </c>
      <c r="G470" s="76"/>
      <c r="H470" s="76"/>
    </row>
    <row r="471" spans="1:10" ht="15.75" x14ac:dyDescent="0.25">
      <c r="A471" s="47"/>
      <c r="B471" s="50"/>
      <c r="C471" s="45"/>
      <c r="D471" s="45"/>
      <c r="E471" s="48" t="s">
        <v>359</v>
      </c>
      <c r="F471" s="75">
        <f t="shared" si="46"/>
        <v>0</v>
      </c>
      <c r="G471" s="76"/>
      <c r="H471" s="76"/>
    </row>
    <row r="472" spans="1:10" x14ac:dyDescent="0.2">
      <c r="A472" s="47">
        <v>2620</v>
      </c>
      <c r="B472" s="46" t="s">
        <v>270</v>
      </c>
      <c r="C472" s="72">
        <v>2</v>
      </c>
      <c r="D472" s="72">
        <v>0</v>
      </c>
      <c r="E472" s="49" t="s">
        <v>273</v>
      </c>
      <c r="F472" s="75">
        <f t="shared" si="46"/>
        <v>0</v>
      </c>
      <c r="G472" s="75">
        <f>G474</f>
        <v>0</v>
      </c>
      <c r="H472" s="75">
        <f>H474</f>
        <v>0</v>
      </c>
    </row>
    <row r="473" spans="1:10" s="79" customFormat="1" ht="15" customHeight="1" x14ac:dyDescent="0.25">
      <c r="A473" s="47"/>
      <c r="B473" s="46"/>
      <c r="C473" s="72"/>
      <c r="D473" s="72"/>
      <c r="E473" s="48" t="s">
        <v>29</v>
      </c>
      <c r="F473" s="75"/>
      <c r="G473" s="81"/>
      <c r="H473" s="81"/>
      <c r="J473" s="150"/>
    </row>
    <row r="474" spans="1:10" x14ac:dyDescent="0.2">
      <c r="A474" s="47">
        <v>2621</v>
      </c>
      <c r="B474" s="50" t="s">
        <v>270</v>
      </c>
      <c r="C474" s="45">
        <v>2</v>
      </c>
      <c r="D474" s="45">
        <v>1</v>
      </c>
      <c r="E474" s="48" t="s">
        <v>273</v>
      </c>
      <c r="F474" s="75">
        <f t="shared" ref="F474" si="47">G474+H474</f>
        <v>0</v>
      </c>
      <c r="G474" s="75">
        <f>SUM(G476:G479)</f>
        <v>0</v>
      </c>
      <c r="H474" s="75">
        <f>SUM(H476:H479)</f>
        <v>0</v>
      </c>
    </row>
    <row r="475" spans="1:10" ht="27" x14ac:dyDescent="0.25">
      <c r="A475" s="47"/>
      <c r="B475" s="50"/>
      <c r="C475" s="45"/>
      <c r="D475" s="45"/>
      <c r="E475" s="48" t="s">
        <v>358</v>
      </c>
      <c r="F475" s="75"/>
      <c r="G475" s="76"/>
      <c r="H475" s="76"/>
    </row>
    <row r="476" spans="1:10" ht="15.75" x14ac:dyDescent="0.25">
      <c r="A476" s="47"/>
      <c r="B476" s="50"/>
      <c r="C476" s="45"/>
      <c r="D476" s="45"/>
      <c r="E476" s="48" t="s">
        <v>359</v>
      </c>
      <c r="F476" s="75">
        <f t="shared" ref="F476:F480" si="48">G476+H476</f>
        <v>0</v>
      </c>
      <c r="G476" s="76"/>
      <c r="H476" s="76"/>
    </row>
    <row r="477" spans="1:10" ht="15.75" x14ac:dyDescent="0.25">
      <c r="A477" s="47"/>
      <c r="B477" s="50"/>
      <c r="C477" s="45"/>
      <c r="D477" s="45"/>
      <c r="E477" s="48"/>
      <c r="F477" s="75">
        <f t="shared" si="48"/>
        <v>0</v>
      </c>
      <c r="G477" s="76"/>
      <c r="H477" s="76"/>
    </row>
    <row r="478" spans="1:10" ht="15.75" x14ac:dyDescent="0.25">
      <c r="A478" s="47"/>
      <c r="B478" s="50"/>
      <c r="C478" s="45"/>
      <c r="D478" s="45"/>
      <c r="E478" s="48"/>
      <c r="F478" s="75">
        <f t="shared" si="48"/>
        <v>0</v>
      </c>
      <c r="G478" s="76"/>
      <c r="H478" s="76"/>
    </row>
    <row r="479" spans="1:10" ht="15.75" x14ac:dyDescent="0.25">
      <c r="A479" s="47"/>
      <c r="B479" s="50"/>
      <c r="C479" s="45"/>
      <c r="D479" s="45"/>
      <c r="E479" s="48" t="s">
        <v>359</v>
      </c>
      <c r="F479" s="75">
        <f t="shared" si="48"/>
        <v>0</v>
      </c>
      <c r="G479" s="76"/>
      <c r="H479" s="76"/>
    </row>
    <row r="480" spans="1:10" x14ac:dyDescent="0.2">
      <c r="A480" s="47">
        <v>2630</v>
      </c>
      <c r="B480" s="46" t="s">
        <v>270</v>
      </c>
      <c r="C480" s="72">
        <v>3</v>
      </c>
      <c r="D480" s="72">
        <v>0</v>
      </c>
      <c r="E480" s="49" t="s">
        <v>274</v>
      </c>
      <c r="F480" s="154">
        <f t="shared" si="48"/>
        <v>110875.6</v>
      </c>
      <c r="G480" s="154">
        <f>G482</f>
        <v>31950.1</v>
      </c>
      <c r="H480" s="154">
        <f>H482</f>
        <v>78925.5</v>
      </c>
    </row>
    <row r="481" spans="1:11" s="79" customFormat="1" ht="15" customHeight="1" x14ac:dyDescent="0.25">
      <c r="A481" s="47"/>
      <c r="B481" s="46"/>
      <c r="C481" s="72"/>
      <c r="D481" s="72"/>
      <c r="E481" s="48" t="s">
        <v>29</v>
      </c>
      <c r="F481" s="75"/>
      <c r="G481" s="81"/>
      <c r="H481" s="81"/>
      <c r="J481" s="150"/>
    </row>
    <row r="482" spans="1:11" x14ac:dyDescent="0.2">
      <c r="A482" s="47">
        <v>2631</v>
      </c>
      <c r="B482" s="50" t="s">
        <v>270</v>
      </c>
      <c r="C482" s="45">
        <v>3</v>
      </c>
      <c r="D482" s="45">
        <v>1</v>
      </c>
      <c r="E482" s="48" t="s">
        <v>275</v>
      </c>
      <c r="F482" s="75">
        <f t="shared" ref="F482" si="49">G482+H482</f>
        <v>110875.6</v>
      </c>
      <c r="G482" s="75">
        <f>SUM(G484:G491)</f>
        <v>31950.1</v>
      </c>
      <c r="H482" s="75">
        <f>SUM(H484:H491)</f>
        <v>78925.5</v>
      </c>
    </row>
    <row r="483" spans="1:11" ht="27" x14ac:dyDescent="0.25">
      <c r="A483" s="47"/>
      <c r="B483" s="50"/>
      <c r="C483" s="45"/>
      <c r="D483" s="45"/>
      <c r="E483" s="48" t="s">
        <v>358</v>
      </c>
      <c r="F483" s="75"/>
      <c r="G483" s="76"/>
      <c r="H483" s="76"/>
    </row>
    <row r="484" spans="1:11" ht="15.75" x14ac:dyDescent="0.25">
      <c r="A484" s="47"/>
      <c r="B484" s="50"/>
      <c r="C484" s="45"/>
      <c r="D484" s="45"/>
      <c r="E484" s="48">
        <v>41111</v>
      </c>
      <c r="F484" s="75">
        <f t="shared" ref="F484:F492" si="50">G484+H484</f>
        <v>0</v>
      </c>
      <c r="G484" s="76">
        <v>0</v>
      </c>
      <c r="H484" s="76"/>
    </row>
    <row r="485" spans="1:11" ht="15.75" x14ac:dyDescent="0.25">
      <c r="A485" s="47"/>
      <c r="B485" s="50"/>
      <c r="C485" s="45"/>
      <c r="D485" s="45"/>
      <c r="E485" s="48">
        <v>4251</v>
      </c>
      <c r="F485" s="75">
        <f t="shared" si="50"/>
        <v>11000.1</v>
      </c>
      <c r="G485" s="76">
        <f>5000+6000.1</f>
        <v>11000.1</v>
      </c>
      <c r="H485" s="76"/>
      <c r="K485" s="2"/>
    </row>
    <row r="486" spans="1:11" ht="15.75" x14ac:dyDescent="0.25">
      <c r="A486" s="47"/>
      <c r="B486" s="50"/>
      <c r="C486" s="45"/>
      <c r="D486" s="45"/>
      <c r="E486" s="48">
        <v>4269</v>
      </c>
      <c r="F486" s="75">
        <f t="shared" si="50"/>
        <v>20000</v>
      </c>
      <c r="G486" s="76">
        <v>20000</v>
      </c>
      <c r="H486" s="76"/>
      <c r="K486" s="2"/>
    </row>
    <row r="487" spans="1:11" ht="15.75" x14ac:dyDescent="0.25">
      <c r="A487" s="47"/>
      <c r="B487" s="50"/>
      <c r="C487" s="45"/>
      <c r="D487" s="45"/>
      <c r="E487" s="95" t="s">
        <v>379</v>
      </c>
      <c r="F487" s="115">
        <f t="shared" si="50"/>
        <v>63925.5</v>
      </c>
      <c r="G487" s="123"/>
      <c r="H487" s="123">
        <f>63925.5</f>
        <v>63925.5</v>
      </c>
      <c r="K487" s="2"/>
    </row>
    <row r="488" spans="1:11" ht="15.75" x14ac:dyDescent="0.25">
      <c r="A488" s="47"/>
      <c r="B488" s="50"/>
      <c r="C488" s="45"/>
      <c r="D488" s="45"/>
      <c r="E488" s="125" t="s">
        <v>391</v>
      </c>
      <c r="F488" s="115">
        <f t="shared" si="50"/>
        <v>15000</v>
      </c>
      <c r="G488" s="123"/>
      <c r="H488" s="123">
        <v>15000</v>
      </c>
      <c r="K488" s="2"/>
    </row>
    <row r="489" spans="1:11" ht="15.75" x14ac:dyDescent="0.25">
      <c r="A489" s="47"/>
      <c r="B489" s="50"/>
      <c r="C489" s="45"/>
      <c r="D489" s="45"/>
      <c r="E489" s="48">
        <v>5112</v>
      </c>
      <c r="F489" s="75">
        <f t="shared" si="50"/>
        <v>0</v>
      </c>
      <c r="G489" s="76"/>
      <c r="H489" s="76">
        <v>0</v>
      </c>
      <c r="K489" s="2"/>
    </row>
    <row r="490" spans="1:11" ht="15.75" x14ac:dyDescent="0.25">
      <c r="A490" s="47"/>
      <c r="B490" s="50"/>
      <c r="C490" s="45"/>
      <c r="D490" s="45"/>
      <c r="E490" s="48">
        <v>5129</v>
      </c>
      <c r="F490" s="75">
        <f t="shared" si="50"/>
        <v>0</v>
      </c>
      <c r="G490" s="76"/>
      <c r="H490" s="76"/>
      <c r="K490" s="2"/>
    </row>
    <row r="491" spans="1:11" ht="15.75" x14ac:dyDescent="0.25">
      <c r="A491" s="47"/>
      <c r="B491" s="50"/>
      <c r="C491" s="45"/>
      <c r="D491" s="45"/>
      <c r="E491" s="48">
        <v>4241</v>
      </c>
      <c r="F491" s="75">
        <f t="shared" si="50"/>
        <v>950</v>
      </c>
      <c r="G491" s="76">
        <v>950</v>
      </c>
      <c r="H491" s="76"/>
      <c r="K491" s="2"/>
    </row>
    <row r="492" spans="1:11" x14ac:dyDescent="0.2">
      <c r="A492" s="47">
        <v>2640</v>
      </c>
      <c r="B492" s="46" t="s">
        <v>270</v>
      </c>
      <c r="C492" s="72">
        <v>4</v>
      </c>
      <c r="D492" s="72">
        <v>0</v>
      </c>
      <c r="E492" s="49" t="s">
        <v>276</v>
      </c>
      <c r="F492" s="75">
        <f t="shared" si="50"/>
        <v>253096.6</v>
      </c>
      <c r="G492" s="75">
        <f>G494</f>
        <v>3400</v>
      </c>
      <c r="H492" s="75">
        <f>H494</f>
        <v>249696.6</v>
      </c>
      <c r="K492" s="119"/>
    </row>
    <row r="493" spans="1:11" s="79" customFormat="1" ht="17.25" customHeight="1" x14ac:dyDescent="0.25">
      <c r="A493" s="47"/>
      <c r="B493" s="46"/>
      <c r="C493" s="72"/>
      <c r="D493" s="72"/>
      <c r="E493" s="48" t="s">
        <v>29</v>
      </c>
      <c r="F493" s="75"/>
      <c r="G493" s="81"/>
      <c r="H493" s="81"/>
      <c r="J493" s="150"/>
    </row>
    <row r="494" spans="1:11" x14ac:dyDescent="0.2">
      <c r="A494" s="47">
        <v>2641</v>
      </c>
      <c r="B494" s="50" t="s">
        <v>270</v>
      </c>
      <c r="C494" s="45">
        <v>4</v>
      </c>
      <c r="D494" s="45">
        <v>1</v>
      </c>
      <c r="E494" s="48" t="s">
        <v>277</v>
      </c>
      <c r="F494" s="75">
        <f t="shared" ref="F494" si="51">G494+H494</f>
        <v>253096.6</v>
      </c>
      <c r="G494" s="75">
        <f>SUM(G496:G501)</f>
        <v>3400</v>
      </c>
      <c r="H494" s="75">
        <f>SUM(H496:H501)</f>
        <v>249696.6</v>
      </c>
    </row>
    <row r="495" spans="1:11" ht="27" x14ac:dyDescent="0.25">
      <c r="A495" s="47"/>
      <c r="B495" s="50"/>
      <c r="C495" s="45"/>
      <c r="D495" s="45"/>
      <c r="E495" s="48" t="s">
        <v>358</v>
      </c>
      <c r="F495" s="75"/>
      <c r="G495" s="76"/>
      <c r="H495" s="76"/>
    </row>
    <row r="496" spans="1:11" ht="15.75" x14ac:dyDescent="0.25">
      <c r="A496" s="47"/>
      <c r="B496" s="50"/>
      <c r="C496" s="45"/>
      <c r="D496" s="45"/>
      <c r="E496" s="48">
        <v>4252</v>
      </c>
      <c r="F496" s="75">
        <f t="shared" ref="F496:F502" si="52">G496+H496</f>
        <v>900</v>
      </c>
      <c r="G496" s="76">
        <v>900</v>
      </c>
      <c r="H496" s="76"/>
      <c r="K496" s="2"/>
    </row>
    <row r="497" spans="1:11" ht="15.75" x14ac:dyDescent="0.25">
      <c r="A497" s="47"/>
      <c r="B497" s="50"/>
      <c r="C497" s="45"/>
      <c r="D497" s="45"/>
      <c r="E497" s="48">
        <v>4269</v>
      </c>
      <c r="F497" s="75">
        <f t="shared" si="52"/>
        <v>0</v>
      </c>
      <c r="G497" s="76">
        <v>0</v>
      </c>
      <c r="H497" s="76"/>
      <c r="K497" s="2"/>
    </row>
    <row r="498" spans="1:11" ht="15.75" x14ac:dyDescent="0.25">
      <c r="A498" s="47"/>
      <c r="B498" s="50"/>
      <c r="C498" s="45"/>
      <c r="D498" s="45"/>
      <c r="E498" s="48">
        <v>4241</v>
      </c>
      <c r="F498" s="75">
        <f t="shared" si="52"/>
        <v>2500</v>
      </c>
      <c r="G498" s="76">
        <v>2500</v>
      </c>
      <c r="H498" s="76"/>
      <c r="K498" s="2"/>
    </row>
    <row r="499" spans="1:11" ht="15.75" x14ac:dyDescent="0.25">
      <c r="A499" s="47"/>
      <c r="B499" s="50"/>
      <c r="C499" s="45"/>
      <c r="D499" s="45"/>
      <c r="E499" s="48">
        <v>4241</v>
      </c>
      <c r="F499" s="75">
        <f t="shared" si="52"/>
        <v>0</v>
      </c>
      <c r="G499" s="76">
        <v>0</v>
      </c>
      <c r="H499" s="76"/>
      <c r="K499" s="2"/>
    </row>
    <row r="500" spans="1:11" ht="15.75" x14ac:dyDescent="0.25">
      <c r="A500" s="47"/>
      <c r="B500" s="50"/>
      <c r="C500" s="45"/>
      <c r="D500" s="45"/>
      <c r="E500" s="48" t="s">
        <v>392</v>
      </c>
      <c r="F500" s="75">
        <f t="shared" si="52"/>
        <v>249696.6</v>
      </c>
      <c r="G500" s="76"/>
      <c r="H500" s="157">
        <v>249696.6</v>
      </c>
      <c r="K500" s="2"/>
    </row>
    <row r="501" spans="1:11" ht="15.75" x14ac:dyDescent="0.25">
      <c r="A501" s="47"/>
      <c r="B501" s="50"/>
      <c r="C501" s="45"/>
      <c r="D501" s="45"/>
      <c r="E501" s="48">
        <v>5134</v>
      </c>
      <c r="F501" s="75">
        <f t="shared" si="52"/>
        <v>0</v>
      </c>
      <c r="G501" s="76"/>
      <c r="H501" s="76"/>
    </row>
    <row r="502" spans="1:11" ht="40.5" x14ac:dyDescent="0.2">
      <c r="A502" s="47">
        <v>2650</v>
      </c>
      <c r="B502" s="46" t="s">
        <v>270</v>
      </c>
      <c r="C502" s="72">
        <v>5</v>
      </c>
      <c r="D502" s="72">
        <v>0</v>
      </c>
      <c r="E502" s="49" t="s">
        <v>278</v>
      </c>
      <c r="F502" s="75">
        <f t="shared" si="52"/>
        <v>0</v>
      </c>
      <c r="G502" s="75">
        <f>G504</f>
        <v>0</v>
      </c>
      <c r="H502" s="75">
        <f>H504</f>
        <v>0</v>
      </c>
    </row>
    <row r="503" spans="1:11" s="79" customFormat="1" ht="15.75" customHeight="1" x14ac:dyDescent="0.25">
      <c r="A503" s="47"/>
      <c r="B503" s="46"/>
      <c r="C503" s="72"/>
      <c r="D503" s="72"/>
      <c r="E503" s="48" t="s">
        <v>29</v>
      </c>
      <c r="F503" s="75"/>
      <c r="G503" s="81"/>
      <c r="H503" s="81"/>
      <c r="J503" s="150"/>
    </row>
    <row r="504" spans="1:11" ht="44.25" customHeight="1" x14ac:dyDescent="0.2">
      <c r="A504" s="47">
        <v>2651</v>
      </c>
      <c r="B504" s="50" t="s">
        <v>270</v>
      </c>
      <c r="C504" s="45">
        <v>5</v>
      </c>
      <c r="D504" s="45">
        <v>1</v>
      </c>
      <c r="E504" s="48" t="s">
        <v>278</v>
      </c>
      <c r="F504" s="75">
        <f t="shared" ref="F504" si="53">G504+H504</f>
        <v>0</v>
      </c>
      <c r="G504" s="75">
        <f>SUM(G506:G509)</f>
        <v>0</v>
      </c>
      <c r="H504" s="75">
        <f>SUM(H506:H509)</f>
        <v>0</v>
      </c>
    </row>
    <row r="505" spans="1:11" ht="27" x14ac:dyDescent="0.25">
      <c r="A505" s="47"/>
      <c r="B505" s="50"/>
      <c r="C505" s="45"/>
      <c r="D505" s="45"/>
      <c r="E505" s="48" t="s">
        <v>358</v>
      </c>
      <c r="F505" s="75"/>
      <c r="G505" s="76"/>
      <c r="H505" s="76"/>
    </row>
    <row r="506" spans="1:11" ht="15.75" x14ac:dyDescent="0.25">
      <c r="A506" s="47"/>
      <c r="B506" s="50"/>
      <c r="C506" s="45"/>
      <c r="D506" s="45"/>
      <c r="E506" s="48" t="s">
        <v>359</v>
      </c>
      <c r="F506" s="75">
        <f t="shared" ref="F506:F510" si="54">G506+H506</f>
        <v>0</v>
      </c>
      <c r="G506" s="76"/>
      <c r="H506" s="76"/>
    </row>
    <row r="507" spans="1:11" ht="15.75" x14ac:dyDescent="0.25">
      <c r="A507" s="47"/>
      <c r="B507" s="50"/>
      <c r="C507" s="45"/>
      <c r="D507" s="45"/>
      <c r="E507" s="48"/>
      <c r="F507" s="75">
        <f t="shared" si="54"/>
        <v>0</v>
      </c>
      <c r="G507" s="76"/>
      <c r="H507" s="76"/>
    </row>
    <row r="508" spans="1:11" ht="15.75" x14ac:dyDescent="0.25">
      <c r="A508" s="47"/>
      <c r="B508" s="50"/>
      <c r="C508" s="45"/>
      <c r="D508" s="45"/>
      <c r="E508" s="48"/>
      <c r="F508" s="75">
        <f t="shared" si="54"/>
        <v>0</v>
      </c>
      <c r="G508" s="76"/>
      <c r="H508" s="76"/>
    </row>
    <row r="509" spans="1:11" ht="15.75" x14ac:dyDescent="0.25">
      <c r="A509" s="47"/>
      <c r="B509" s="50"/>
      <c r="C509" s="45"/>
      <c r="D509" s="45"/>
      <c r="E509" s="48" t="s">
        <v>359</v>
      </c>
      <c r="F509" s="75">
        <f t="shared" si="54"/>
        <v>0</v>
      </c>
      <c r="G509" s="76"/>
      <c r="H509" s="76"/>
    </row>
    <row r="510" spans="1:11" ht="27" x14ac:dyDescent="0.2">
      <c r="A510" s="47">
        <v>2660</v>
      </c>
      <c r="B510" s="46" t="s">
        <v>270</v>
      </c>
      <c r="C510" s="72">
        <v>6</v>
      </c>
      <c r="D510" s="72">
        <v>0</v>
      </c>
      <c r="E510" s="49" t="s">
        <v>279</v>
      </c>
      <c r="F510" s="75">
        <f t="shared" si="54"/>
        <v>0</v>
      </c>
      <c r="G510" s="75">
        <f>G512</f>
        <v>0</v>
      </c>
      <c r="H510" s="75">
        <f>H512</f>
        <v>0</v>
      </c>
    </row>
    <row r="511" spans="1:11" s="79" customFormat="1" ht="15" customHeight="1" x14ac:dyDescent="0.25">
      <c r="A511" s="47"/>
      <c r="B511" s="46"/>
      <c r="C511" s="72"/>
      <c r="D511" s="72"/>
      <c r="E511" s="48" t="s">
        <v>29</v>
      </c>
      <c r="F511" s="75"/>
      <c r="G511" s="81"/>
      <c r="H511" s="81"/>
      <c r="J511" s="150"/>
    </row>
    <row r="512" spans="1:11" ht="31.5" customHeight="1" x14ac:dyDescent="0.2">
      <c r="A512" s="47">
        <v>2661</v>
      </c>
      <c r="B512" s="50" t="s">
        <v>270</v>
      </c>
      <c r="C512" s="45">
        <v>6</v>
      </c>
      <c r="D512" s="45">
        <v>1</v>
      </c>
      <c r="E512" s="48" t="s">
        <v>279</v>
      </c>
      <c r="F512" s="75">
        <f t="shared" ref="F512" si="55">G512+H512</f>
        <v>0</v>
      </c>
      <c r="G512" s="75">
        <f>SUM(G514:G517)</f>
        <v>0</v>
      </c>
      <c r="H512" s="75">
        <f>SUM(H514:H517)</f>
        <v>0</v>
      </c>
    </row>
    <row r="513" spans="1:10" ht="27" x14ac:dyDescent="0.25">
      <c r="A513" s="47"/>
      <c r="B513" s="50"/>
      <c r="C513" s="45"/>
      <c r="D513" s="45"/>
      <c r="E513" s="48" t="s">
        <v>358</v>
      </c>
      <c r="F513" s="75"/>
      <c r="G513" s="76"/>
      <c r="H513" s="76"/>
    </row>
    <row r="514" spans="1:10" ht="15.75" x14ac:dyDescent="0.25">
      <c r="A514" s="47"/>
      <c r="B514" s="50"/>
      <c r="C514" s="45"/>
      <c r="D514" s="45"/>
      <c r="E514" s="84">
        <v>5113</v>
      </c>
      <c r="F514" s="75">
        <f t="shared" ref="F514:F577" si="56">G514+H514</f>
        <v>0</v>
      </c>
      <c r="G514" s="76"/>
      <c r="H514" s="76">
        <v>0</v>
      </c>
    </row>
    <row r="515" spans="1:10" ht="15.75" x14ac:dyDescent="0.25">
      <c r="A515" s="47"/>
      <c r="B515" s="50"/>
      <c r="C515" s="45"/>
      <c r="D515" s="45"/>
      <c r="E515" s="48"/>
      <c r="F515" s="75">
        <f t="shared" si="56"/>
        <v>0</v>
      </c>
      <c r="G515" s="76"/>
      <c r="H515" s="76"/>
    </row>
    <row r="516" spans="1:10" ht="15.75" x14ac:dyDescent="0.25">
      <c r="A516" s="47"/>
      <c r="B516" s="50"/>
      <c r="C516" s="45"/>
      <c r="D516" s="45"/>
      <c r="E516" s="48"/>
      <c r="F516" s="75">
        <f t="shared" si="56"/>
        <v>0</v>
      </c>
      <c r="G516" s="76"/>
      <c r="H516" s="76"/>
    </row>
    <row r="517" spans="1:10" ht="15.75" x14ac:dyDescent="0.25">
      <c r="A517" s="47"/>
      <c r="B517" s="50"/>
      <c r="C517" s="45"/>
      <c r="D517" s="45"/>
      <c r="E517" s="48" t="s">
        <v>359</v>
      </c>
      <c r="F517" s="75">
        <f t="shared" si="56"/>
        <v>0</v>
      </c>
      <c r="G517" s="76"/>
      <c r="H517" s="76"/>
    </row>
    <row r="518" spans="1:10" s="73" customFormat="1" ht="36" customHeight="1" x14ac:dyDescent="0.25">
      <c r="A518" s="45">
        <v>2700</v>
      </c>
      <c r="B518" s="46" t="s">
        <v>280</v>
      </c>
      <c r="C518" s="72">
        <v>0</v>
      </c>
      <c r="D518" s="72">
        <v>0</v>
      </c>
      <c r="E518" s="52" t="s">
        <v>365</v>
      </c>
      <c r="F518" s="75">
        <f t="shared" si="56"/>
        <v>0</v>
      </c>
      <c r="G518" s="58"/>
      <c r="H518" s="58"/>
      <c r="J518" s="149"/>
    </row>
    <row r="519" spans="1:10" ht="11.25" customHeight="1" x14ac:dyDescent="0.25">
      <c r="A519" s="47"/>
      <c r="B519" s="46"/>
      <c r="C519" s="72"/>
      <c r="D519" s="72"/>
      <c r="E519" s="48" t="s">
        <v>182</v>
      </c>
      <c r="F519" s="75">
        <f t="shared" si="56"/>
        <v>0</v>
      </c>
      <c r="G519" s="76"/>
      <c r="H519" s="76"/>
    </row>
    <row r="520" spans="1:10" ht="14.25" customHeight="1" x14ac:dyDescent="0.25">
      <c r="A520" s="47">
        <v>2710</v>
      </c>
      <c r="B520" s="46" t="s">
        <v>280</v>
      </c>
      <c r="C520" s="72">
        <v>1</v>
      </c>
      <c r="D520" s="72">
        <v>0</v>
      </c>
      <c r="E520" s="49" t="s">
        <v>281</v>
      </c>
      <c r="F520" s="75">
        <f t="shared" si="56"/>
        <v>0</v>
      </c>
      <c r="G520" s="76"/>
      <c r="H520" s="76"/>
    </row>
    <row r="521" spans="1:10" s="79" customFormat="1" ht="0.75" hidden="1" customHeight="1" x14ac:dyDescent="0.25">
      <c r="A521" s="47"/>
      <c r="B521" s="46"/>
      <c r="C521" s="72"/>
      <c r="D521" s="72"/>
      <c r="E521" s="48" t="s">
        <v>29</v>
      </c>
      <c r="F521" s="75">
        <f t="shared" si="56"/>
        <v>0</v>
      </c>
      <c r="G521" s="81"/>
      <c r="H521" s="81"/>
      <c r="J521" s="150"/>
    </row>
    <row r="522" spans="1:10" ht="15.75" hidden="1" x14ac:dyDescent="0.25">
      <c r="A522" s="47">
        <v>2711</v>
      </c>
      <c r="B522" s="50" t="s">
        <v>280</v>
      </c>
      <c r="C522" s="45">
        <v>1</v>
      </c>
      <c r="D522" s="45">
        <v>1</v>
      </c>
      <c r="E522" s="48" t="s">
        <v>282</v>
      </c>
      <c r="F522" s="75">
        <f t="shared" si="56"/>
        <v>0</v>
      </c>
      <c r="G522" s="76"/>
      <c r="H522" s="76"/>
    </row>
    <row r="523" spans="1:10" ht="27" hidden="1" x14ac:dyDescent="0.25">
      <c r="A523" s="47"/>
      <c r="B523" s="50"/>
      <c r="C523" s="45"/>
      <c r="D523" s="45"/>
      <c r="E523" s="48" t="s">
        <v>358</v>
      </c>
      <c r="F523" s="75">
        <f t="shared" si="56"/>
        <v>0</v>
      </c>
      <c r="G523" s="76"/>
      <c r="H523" s="76"/>
    </row>
    <row r="524" spans="1:10" ht="15.75" hidden="1" x14ac:dyDescent="0.25">
      <c r="A524" s="47"/>
      <c r="B524" s="50"/>
      <c r="C524" s="45"/>
      <c r="D524" s="45"/>
      <c r="E524" s="48" t="s">
        <v>359</v>
      </c>
      <c r="F524" s="75">
        <f t="shared" si="56"/>
        <v>0</v>
      </c>
      <c r="G524" s="76"/>
      <c r="H524" s="76"/>
    </row>
    <row r="525" spans="1:10" ht="15.75" hidden="1" x14ac:dyDescent="0.25">
      <c r="A525" s="47"/>
      <c r="B525" s="50"/>
      <c r="C525" s="45"/>
      <c r="D525" s="45"/>
      <c r="E525" s="48" t="s">
        <v>359</v>
      </c>
      <c r="F525" s="75">
        <f t="shared" si="56"/>
        <v>0</v>
      </c>
      <c r="G525" s="76"/>
      <c r="H525" s="76"/>
    </row>
    <row r="526" spans="1:10" ht="15.75" hidden="1" x14ac:dyDescent="0.25">
      <c r="A526" s="47">
        <v>2712</v>
      </c>
      <c r="B526" s="50" t="s">
        <v>280</v>
      </c>
      <c r="C526" s="45">
        <v>1</v>
      </c>
      <c r="D526" s="45">
        <v>2</v>
      </c>
      <c r="E526" s="48" t="s">
        <v>283</v>
      </c>
      <c r="F526" s="75">
        <f t="shared" si="56"/>
        <v>0</v>
      </c>
      <c r="G526" s="76"/>
      <c r="H526" s="76"/>
    </row>
    <row r="527" spans="1:10" ht="27" hidden="1" x14ac:dyDescent="0.25">
      <c r="A527" s="47"/>
      <c r="B527" s="50"/>
      <c r="C527" s="45"/>
      <c r="D527" s="45"/>
      <c r="E527" s="48" t="s">
        <v>358</v>
      </c>
      <c r="F527" s="75">
        <f t="shared" si="56"/>
        <v>0</v>
      </c>
      <c r="G527" s="76"/>
      <c r="H527" s="76"/>
    </row>
    <row r="528" spans="1:10" ht="15.75" hidden="1" x14ac:dyDescent="0.25">
      <c r="A528" s="47"/>
      <c r="B528" s="50"/>
      <c r="C528" s="45"/>
      <c r="D528" s="45"/>
      <c r="E528" s="48" t="s">
        <v>359</v>
      </c>
      <c r="F528" s="75">
        <f t="shared" si="56"/>
        <v>0</v>
      </c>
      <c r="G528" s="76"/>
      <c r="H528" s="76"/>
    </row>
    <row r="529" spans="1:10" ht="15.75" hidden="1" x14ac:dyDescent="0.25">
      <c r="A529" s="47"/>
      <c r="B529" s="50"/>
      <c r="C529" s="45"/>
      <c r="D529" s="45"/>
      <c r="E529" s="48" t="s">
        <v>359</v>
      </c>
      <c r="F529" s="75">
        <f t="shared" si="56"/>
        <v>0</v>
      </c>
      <c r="G529" s="76"/>
      <c r="H529" s="76"/>
    </row>
    <row r="530" spans="1:10" ht="15.75" hidden="1" x14ac:dyDescent="0.25">
      <c r="A530" s="47">
        <v>2713</v>
      </c>
      <c r="B530" s="50" t="s">
        <v>280</v>
      </c>
      <c r="C530" s="45">
        <v>1</v>
      </c>
      <c r="D530" s="45">
        <v>3</v>
      </c>
      <c r="E530" s="48" t="s">
        <v>284</v>
      </c>
      <c r="F530" s="75">
        <f t="shared" si="56"/>
        <v>0</v>
      </c>
      <c r="G530" s="76"/>
      <c r="H530" s="76"/>
    </row>
    <row r="531" spans="1:10" ht="27" hidden="1" x14ac:dyDescent="0.25">
      <c r="A531" s="47"/>
      <c r="B531" s="50"/>
      <c r="C531" s="45"/>
      <c r="D531" s="45"/>
      <c r="E531" s="48" t="s">
        <v>358</v>
      </c>
      <c r="F531" s="75">
        <f t="shared" si="56"/>
        <v>0</v>
      </c>
      <c r="G531" s="76"/>
      <c r="H531" s="76"/>
    </row>
    <row r="532" spans="1:10" ht="15.75" hidden="1" x14ac:dyDescent="0.25">
      <c r="A532" s="47"/>
      <c r="B532" s="50"/>
      <c r="C532" s="45"/>
      <c r="D532" s="45"/>
      <c r="E532" s="48" t="s">
        <v>359</v>
      </c>
      <c r="F532" s="75">
        <f t="shared" si="56"/>
        <v>0</v>
      </c>
      <c r="G532" s="76"/>
      <c r="H532" s="76"/>
    </row>
    <row r="533" spans="1:10" ht="15.75" hidden="1" x14ac:dyDescent="0.25">
      <c r="A533" s="47"/>
      <c r="B533" s="50"/>
      <c r="C533" s="45"/>
      <c r="D533" s="45"/>
      <c r="E533" s="48" t="s">
        <v>359</v>
      </c>
      <c r="F533" s="75">
        <f t="shared" si="56"/>
        <v>0</v>
      </c>
      <c r="G533" s="76"/>
      <c r="H533" s="76"/>
    </row>
    <row r="534" spans="1:10" ht="15" customHeight="1" x14ac:dyDescent="0.25">
      <c r="A534" s="47">
        <v>2720</v>
      </c>
      <c r="B534" s="46" t="s">
        <v>280</v>
      </c>
      <c r="C534" s="72">
        <v>2</v>
      </c>
      <c r="D534" s="72">
        <v>0</v>
      </c>
      <c r="E534" s="49" t="s">
        <v>285</v>
      </c>
      <c r="F534" s="75">
        <f t="shared" si="56"/>
        <v>0</v>
      </c>
      <c r="G534" s="76"/>
      <c r="H534" s="76"/>
    </row>
    <row r="535" spans="1:10" s="79" customFormat="1" ht="10.5" hidden="1" customHeight="1" x14ac:dyDescent="0.25">
      <c r="A535" s="47"/>
      <c r="B535" s="46"/>
      <c r="C535" s="72"/>
      <c r="D535" s="72"/>
      <c r="E535" s="48" t="s">
        <v>29</v>
      </c>
      <c r="F535" s="75">
        <f t="shared" si="56"/>
        <v>0</v>
      </c>
      <c r="G535" s="81"/>
      <c r="H535" s="81"/>
      <c r="J535" s="150"/>
    </row>
    <row r="536" spans="1:10" ht="15.75" hidden="1" x14ac:dyDescent="0.25">
      <c r="A536" s="47">
        <v>2721</v>
      </c>
      <c r="B536" s="50" t="s">
        <v>280</v>
      </c>
      <c r="C536" s="45">
        <v>2</v>
      </c>
      <c r="D536" s="45">
        <v>1</v>
      </c>
      <c r="E536" s="48" t="s">
        <v>286</v>
      </c>
      <c r="F536" s="75">
        <f t="shared" si="56"/>
        <v>0</v>
      </c>
      <c r="G536" s="76"/>
      <c r="H536" s="76"/>
    </row>
    <row r="537" spans="1:10" ht="27" hidden="1" x14ac:dyDescent="0.25">
      <c r="A537" s="47"/>
      <c r="B537" s="50"/>
      <c r="C537" s="45"/>
      <c r="D537" s="45"/>
      <c r="E537" s="48" t="s">
        <v>358</v>
      </c>
      <c r="F537" s="75">
        <f t="shared" si="56"/>
        <v>0</v>
      </c>
      <c r="G537" s="76"/>
      <c r="H537" s="76"/>
    </row>
    <row r="538" spans="1:10" ht="15.75" hidden="1" x14ac:dyDescent="0.25">
      <c r="A538" s="47"/>
      <c r="B538" s="50"/>
      <c r="C538" s="45"/>
      <c r="D538" s="45"/>
      <c r="E538" s="48" t="s">
        <v>359</v>
      </c>
      <c r="F538" s="75">
        <f t="shared" si="56"/>
        <v>0</v>
      </c>
      <c r="G538" s="76"/>
      <c r="H538" s="76"/>
    </row>
    <row r="539" spans="1:10" ht="15.75" hidden="1" x14ac:dyDescent="0.25">
      <c r="A539" s="47"/>
      <c r="B539" s="50"/>
      <c r="C539" s="45"/>
      <c r="D539" s="45"/>
      <c r="E539" s="48" t="s">
        <v>359</v>
      </c>
      <c r="F539" s="75">
        <f t="shared" si="56"/>
        <v>0</v>
      </c>
      <c r="G539" s="76"/>
      <c r="H539" s="76"/>
    </row>
    <row r="540" spans="1:10" ht="20.25" hidden="1" customHeight="1" x14ac:dyDescent="0.25">
      <c r="A540" s="47">
        <v>2722</v>
      </c>
      <c r="B540" s="50" t="s">
        <v>280</v>
      </c>
      <c r="C540" s="45">
        <v>2</v>
      </c>
      <c r="D540" s="45">
        <v>2</v>
      </c>
      <c r="E540" s="48" t="s">
        <v>287</v>
      </c>
      <c r="F540" s="75">
        <f t="shared" si="56"/>
        <v>0</v>
      </c>
      <c r="G540" s="76"/>
      <c r="H540" s="76"/>
    </row>
    <row r="541" spans="1:10" ht="27" hidden="1" x14ac:dyDescent="0.25">
      <c r="A541" s="47"/>
      <c r="B541" s="50"/>
      <c r="C541" s="45"/>
      <c r="D541" s="45"/>
      <c r="E541" s="48" t="s">
        <v>358</v>
      </c>
      <c r="F541" s="75">
        <f t="shared" si="56"/>
        <v>0</v>
      </c>
      <c r="G541" s="76"/>
      <c r="H541" s="76"/>
    </row>
    <row r="542" spans="1:10" ht="15.75" hidden="1" x14ac:dyDescent="0.25">
      <c r="A542" s="47"/>
      <c r="B542" s="50"/>
      <c r="C542" s="45"/>
      <c r="D542" s="45"/>
      <c r="E542" s="48" t="s">
        <v>359</v>
      </c>
      <c r="F542" s="75">
        <f t="shared" si="56"/>
        <v>0</v>
      </c>
      <c r="G542" s="76"/>
      <c r="H542" s="76"/>
    </row>
    <row r="543" spans="1:10" ht="15.75" hidden="1" x14ac:dyDescent="0.25">
      <c r="A543" s="47"/>
      <c r="B543" s="50"/>
      <c r="C543" s="45"/>
      <c r="D543" s="45"/>
      <c r="E543" s="48" t="s">
        <v>359</v>
      </c>
      <c r="F543" s="75">
        <f t="shared" si="56"/>
        <v>0</v>
      </c>
      <c r="G543" s="76"/>
      <c r="H543" s="76"/>
    </row>
    <row r="544" spans="1:10" ht="15.75" hidden="1" x14ac:dyDescent="0.25">
      <c r="A544" s="47">
        <v>2723</v>
      </c>
      <c r="B544" s="50" t="s">
        <v>280</v>
      </c>
      <c r="C544" s="45">
        <v>2</v>
      </c>
      <c r="D544" s="45">
        <v>3</v>
      </c>
      <c r="E544" s="48" t="s">
        <v>288</v>
      </c>
      <c r="F544" s="75">
        <f t="shared" si="56"/>
        <v>0</v>
      </c>
      <c r="G544" s="76"/>
      <c r="H544" s="76"/>
    </row>
    <row r="545" spans="1:10" ht="27" hidden="1" x14ac:dyDescent="0.25">
      <c r="A545" s="47"/>
      <c r="B545" s="50"/>
      <c r="C545" s="45"/>
      <c r="D545" s="45"/>
      <c r="E545" s="48" t="s">
        <v>358</v>
      </c>
      <c r="F545" s="75">
        <f t="shared" si="56"/>
        <v>0</v>
      </c>
      <c r="G545" s="76"/>
      <c r="H545" s="76"/>
    </row>
    <row r="546" spans="1:10" ht="15.75" hidden="1" x14ac:dyDescent="0.25">
      <c r="A546" s="47"/>
      <c r="B546" s="50"/>
      <c r="C546" s="45"/>
      <c r="D546" s="45"/>
      <c r="E546" s="48" t="s">
        <v>359</v>
      </c>
      <c r="F546" s="75">
        <f t="shared" si="56"/>
        <v>0</v>
      </c>
      <c r="G546" s="76"/>
      <c r="H546" s="76"/>
    </row>
    <row r="547" spans="1:10" ht="15.75" hidden="1" x14ac:dyDescent="0.25">
      <c r="A547" s="47"/>
      <c r="B547" s="50"/>
      <c r="C547" s="45"/>
      <c r="D547" s="45"/>
      <c r="E547" s="48" t="s">
        <v>359</v>
      </c>
      <c r="F547" s="75">
        <f t="shared" si="56"/>
        <v>0</v>
      </c>
      <c r="G547" s="76"/>
      <c r="H547" s="76"/>
    </row>
    <row r="548" spans="1:10" ht="15.75" hidden="1" x14ac:dyDescent="0.25">
      <c r="A548" s="47">
        <v>2724</v>
      </c>
      <c r="B548" s="50" t="s">
        <v>280</v>
      </c>
      <c r="C548" s="45">
        <v>2</v>
      </c>
      <c r="D548" s="45">
        <v>4</v>
      </c>
      <c r="E548" s="48" t="s">
        <v>289</v>
      </c>
      <c r="F548" s="75">
        <f t="shared" si="56"/>
        <v>0</v>
      </c>
      <c r="G548" s="76"/>
      <c r="H548" s="76"/>
    </row>
    <row r="549" spans="1:10" ht="27" hidden="1" x14ac:dyDescent="0.25">
      <c r="A549" s="47"/>
      <c r="B549" s="50"/>
      <c r="C549" s="45"/>
      <c r="D549" s="45"/>
      <c r="E549" s="48" t="s">
        <v>358</v>
      </c>
      <c r="F549" s="75">
        <f t="shared" si="56"/>
        <v>0</v>
      </c>
      <c r="G549" s="76"/>
      <c r="H549" s="76"/>
    </row>
    <row r="550" spans="1:10" ht="15.75" hidden="1" x14ac:dyDescent="0.25">
      <c r="A550" s="47"/>
      <c r="B550" s="50"/>
      <c r="C550" s="45"/>
      <c r="D550" s="45"/>
      <c r="E550" s="48" t="s">
        <v>359</v>
      </c>
      <c r="F550" s="75">
        <f t="shared" si="56"/>
        <v>0</v>
      </c>
      <c r="G550" s="76"/>
      <c r="H550" s="76"/>
    </row>
    <row r="551" spans="1:10" ht="15.75" hidden="1" x14ac:dyDescent="0.25">
      <c r="A551" s="47"/>
      <c r="B551" s="50"/>
      <c r="C551" s="45"/>
      <c r="D551" s="45"/>
      <c r="E551" s="48" t="s">
        <v>359</v>
      </c>
      <c r="F551" s="75">
        <f t="shared" si="56"/>
        <v>0</v>
      </c>
      <c r="G551" s="76"/>
      <c r="H551" s="76"/>
    </row>
    <row r="552" spans="1:10" ht="15" customHeight="1" x14ac:dyDescent="0.25">
      <c r="A552" s="47">
        <v>2730</v>
      </c>
      <c r="B552" s="46" t="s">
        <v>280</v>
      </c>
      <c r="C552" s="72">
        <v>3</v>
      </c>
      <c r="D552" s="72">
        <v>0</v>
      </c>
      <c r="E552" s="49" t="s">
        <v>290</v>
      </c>
      <c r="F552" s="75">
        <f t="shared" si="56"/>
        <v>0</v>
      </c>
      <c r="G552" s="76"/>
      <c r="H552" s="76"/>
    </row>
    <row r="553" spans="1:10" s="79" customFormat="1" ht="10.5" hidden="1" customHeight="1" x14ac:dyDescent="0.25">
      <c r="A553" s="47"/>
      <c r="B553" s="46"/>
      <c r="C553" s="72"/>
      <c r="D553" s="72"/>
      <c r="E553" s="48" t="s">
        <v>29</v>
      </c>
      <c r="F553" s="75">
        <f t="shared" si="56"/>
        <v>0</v>
      </c>
      <c r="G553" s="81"/>
      <c r="H553" s="81"/>
      <c r="J553" s="150"/>
    </row>
    <row r="554" spans="1:10" ht="15" hidden="1" customHeight="1" x14ac:dyDescent="0.25">
      <c r="A554" s="47">
        <v>2731</v>
      </c>
      <c r="B554" s="50" t="s">
        <v>280</v>
      </c>
      <c r="C554" s="45">
        <v>3</v>
      </c>
      <c r="D554" s="45">
        <v>1</v>
      </c>
      <c r="E554" s="48" t="s">
        <v>291</v>
      </c>
      <c r="F554" s="75">
        <f t="shared" si="56"/>
        <v>0</v>
      </c>
      <c r="G554" s="76"/>
      <c r="H554" s="76"/>
    </row>
    <row r="555" spans="1:10" ht="27" hidden="1" x14ac:dyDescent="0.25">
      <c r="A555" s="47"/>
      <c r="B555" s="50"/>
      <c r="C555" s="45"/>
      <c r="D555" s="45"/>
      <c r="E555" s="48" t="s">
        <v>358</v>
      </c>
      <c r="F555" s="75">
        <f t="shared" si="56"/>
        <v>0</v>
      </c>
      <c r="G555" s="76"/>
      <c r="H555" s="76"/>
    </row>
    <row r="556" spans="1:10" ht="15.75" hidden="1" x14ac:dyDescent="0.25">
      <c r="A556" s="47"/>
      <c r="B556" s="50"/>
      <c r="C556" s="45"/>
      <c r="D556" s="45"/>
      <c r="E556" s="48" t="s">
        <v>359</v>
      </c>
      <c r="F556" s="75">
        <f t="shared" si="56"/>
        <v>0</v>
      </c>
      <c r="G556" s="76"/>
      <c r="H556" s="76"/>
    </row>
    <row r="557" spans="1:10" ht="15.75" hidden="1" x14ac:dyDescent="0.25">
      <c r="A557" s="47"/>
      <c r="B557" s="50"/>
      <c r="C557" s="45"/>
      <c r="D557" s="45"/>
      <c r="E557" s="48" t="s">
        <v>359</v>
      </c>
      <c r="F557" s="75">
        <f t="shared" si="56"/>
        <v>0</v>
      </c>
      <c r="G557" s="76"/>
      <c r="H557" s="76"/>
    </row>
    <row r="558" spans="1:10" ht="18" hidden="1" customHeight="1" x14ac:dyDescent="0.25">
      <c r="A558" s="47">
        <v>2732</v>
      </c>
      <c r="B558" s="50" t="s">
        <v>280</v>
      </c>
      <c r="C558" s="45">
        <v>3</v>
      </c>
      <c r="D558" s="45">
        <v>2</v>
      </c>
      <c r="E558" s="48" t="s">
        <v>292</v>
      </c>
      <c r="F558" s="75">
        <f t="shared" si="56"/>
        <v>0</v>
      </c>
      <c r="G558" s="76"/>
      <c r="H558" s="76"/>
    </row>
    <row r="559" spans="1:10" ht="27" hidden="1" x14ac:dyDescent="0.25">
      <c r="A559" s="47"/>
      <c r="B559" s="50"/>
      <c r="C559" s="45"/>
      <c r="D559" s="45"/>
      <c r="E559" s="48" t="s">
        <v>358</v>
      </c>
      <c r="F559" s="75">
        <f t="shared" si="56"/>
        <v>0</v>
      </c>
      <c r="G559" s="76"/>
      <c r="H559" s="76"/>
    </row>
    <row r="560" spans="1:10" ht="15.75" hidden="1" x14ac:dyDescent="0.25">
      <c r="A560" s="47"/>
      <c r="B560" s="50"/>
      <c r="C560" s="45"/>
      <c r="D560" s="45"/>
      <c r="E560" s="48" t="s">
        <v>359</v>
      </c>
      <c r="F560" s="75">
        <f t="shared" si="56"/>
        <v>0</v>
      </c>
      <c r="G560" s="76"/>
      <c r="H560" s="76"/>
    </row>
    <row r="561" spans="1:10" ht="15.75" hidden="1" x14ac:dyDescent="0.25">
      <c r="A561" s="47"/>
      <c r="B561" s="50"/>
      <c r="C561" s="45"/>
      <c r="D561" s="45"/>
      <c r="E561" s="48" t="s">
        <v>359</v>
      </c>
      <c r="F561" s="75">
        <f t="shared" si="56"/>
        <v>0</v>
      </c>
      <c r="G561" s="76"/>
      <c r="H561" s="76"/>
    </row>
    <row r="562" spans="1:10" ht="21.75" hidden="1" customHeight="1" x14ac:dyDescent="0.25">
      <c r="A562" s="47">
        <v>2733</v>
      </c>
      <c r="B562" s="50" t="s">
        <v>280</v>
      </c>
      <c r="C562" s="45">
        <v>3</v>
      </c>
      <c r="D562" s="45">
        <v>3</v>
      </c>
      <c r="E562" s="48" t="s">
        <v>293</v>
      </c>
      <c r="F562" s="75">
        <f t="shared" si="56"/>
        <v>0</v>
      </c>
      <c r="G562" s="76"/>
      <c r="H562" s="76"/>
    </row>
    <row r="563" spans="1:10" ht="27" hidden="1" x14ac:dyDescent="0.25">
      <c r="A563" s="47"/>
      <c r="B563" s="50"/>
      <c r="C563" s="45"/>
      <c r="D563" s="45"/>
      <c r="E563" s="48" t="s">
        <v>358</v>
      </c>
      <c r="F563" s="75">
        <f t="shared" si="56"/>
        <v>0</v>
      </c>
      <c r="G563" s="76"/>
      <c r="H563" s="76"/>
    </row>
    <row r="564" spans="1:10" ht="15.75" hidden="1" x14ac:dyDescent="0.25">
      <c r="A564" s="47"/>
      <c r="B564" s="50"/>
      <c r="C564" s="45"/>
      <c r="D564" s="45"/>
      <c r="E564" s="48" t="s">
        <v>359</v>
      </c>
      <c r="F564" s="75">
        <f t="shared" si="56"/>
        <v>0</v>
      </c>
      <c r="G564" s="76"/>
      <c r="H564" s="76"/>
    </row>
    <row r="565" spans="1:10" ht="15.75" hidden="1" x14ac:dyDescent="0.25">
      <c r="A565" s="47"/>
      <c r="B565" s="50"/>
      <c r="C565" s="45"/>
      <c r="D565" s="45"/>
      <c r="E565" s="48" t="s">
        <v>359</v>
      </c>
      <c r="F565" s="75">
        <f t="shared" si="56"/>
        <v>0</v>
      </c>
      <c r="G565" s="76"/>
      <c r="H565" s="76"/>
    </row>
    <row r="566" spans="1:10" ht="29.25" hidden="1" customHeight="1" x14ac:dyDescent="0.25">
      <c r="A566" s="47">
        <v>2734</v>
      </c>
      <c r="B566" s="50" t="s">
        <v>280</v>
      </c>
      <c r="C566" s="45">
        <v>3</v>
      </c>
      <c r="D566" s="45">
        <v>4</v>
      </c>
      <c r="E566" s="48" t="s">
        <v>294</v>
      </c>
      <c r="F566" s="75">
        <f t="shared" si="56"/>
        <v>0</v>
      </c>
      <c r="G566" s="76"/>
      <c r="H566" s="76"/>
    </row>
    <row r="567" spans="1:10" ht="27" hidden="1" x14ac:dyDescent="0.25">
      <c r="A567" s="47"/>
      <c r="B567" s="50"/>
      <c r="C567" s="45"/>
      <c r="D567" s="45"/>
      <c r="E567" s="48" t="s">
        <v>358</v>
      </c>
      <c r="F567" s="75">
        <f t="shared" si="56"/>
        <v>0</v>
      </c>
      <c r="G567" s="76"/>
      <c r="H567" s="76"/>
    </row>
    <row r="568" spans="1:10" ht="15.75" hidden="1" x14ac:dyDescent="0.25">
      <c r="A568" s="47"/>
      <c r="B568" s="50"/>
      <c r="C568" s="45"/>
      <c r="D568" s="45"/>
      <c r="E568" s="48" t="s">
        <v>359</v>
      </c>
      <c r="F568" s="75">
        <f t="shared" si="56"/>
        <v>0</v>
      </c>
      <c r="G568" s="76"/>
      <c r="H568" s="76"/>
    </row>
    <row r="569" spans="1:10" ht="15.75" hidden="1" x14ac:dyDescent="0.25">
      <c r="A569" s="47"/>
      <c r="B569" s="50"/>
      <c r="C569" s="45"/>
      <c r="D569" s="45"/>
      <c r="E569" s="48" t="s">
        <v>359</v>
      </c>
      <c r="F569" s="75">
        <f t="shared" si="56"/>
        <v>0</v>
      </c>
      <c r="G569" s="76"/>
      <c r="H569" s="76"/>
    </row>
    <row r="570" spans="1:10" ht="15.75" x14ac:dyDescent="0.25">
      <c r="A570" s="47">
        <v>2740</v>
      </c>
      <c r="B570" s="46" t="s">
        <v>280</v>
      </c>
      <c r="C570" s="72">
        <v>4</v>
      </c>
      <c r="D570" s="72">
        <v>0</v>
      </c>
      <c r="E570" s="49" t="s">
        <v>295</v>
      </c>
      <c r="F570" s="75">
        <f t="shared" si="56"/>
        <v>0</v>
      </c>
      <c r="G570" s="76"/>
      <c r="H570" s="76"/>
    </row>
    <row r="571" spans="1:10" s="79" customFormat="1" ht="10.5" hidden="1" customHeight="1" x14ac:dyDescent="0.25">
      <c r="A571" s="47"/>
      <c r="B571" s="46"/>
      <c r="C571" s="72"/>
      <c r="D571" s="72"/>
      <c r="E571" s="48" t="s">
        <v>29</v>
      </c>
      <c r="F571" s="75">
        <f t="shared" si="56"/>
        <v>0</v>
      </c>
      <c r="G571" s="81"/>
      <c r="H571" s="81"/>
      <c r="J571" s="150"/>
    </row>
    <row r="572" spans="1:10" ht="15.75" hidden="1" x14ac:dyDescent="0.25">
      <c r="A572" s="47">
        <v>2741</v>
      </c>
      <c r="B572" s="50" t="s">
        <v>280</v>
      </c>
      <c r="C572" s="45">
        <v>4</v>
      </c>
      <c r="D572" s="45">
        <v>1</v>
      </c>
      <c r="E572" s="48" t="s">
        <v>295</v>
      </c>
      <c r="F572" s="75">
        <f t="shared" si="56"/>
        <v>0</v>
      </c>
      <c r="G572" s="76"/>
      <c r="H572" s="76"/>
    </row>
    <row r="573" spans="1:10" ht="27" hidden="1" x14ac:dyDescent="0.25">
      <c r="A573" s="47"/>
      <c r="B573" s="50"/>
      <c r="C573" s="45"/>
      <c r="D573" s="45"/>
      <c r="E573" s="48" t="s">
        <v>358</v>
      </c>
      <c r="F573" s="75">
        <f t="shared" si="56"/>
        <v>0</v>
      </c>
      <c r="G573" s="76"/>
      <c r="H573" s="76"/>
    </row>
    <row r="574" spans="1:10" ht="15.75" hidden="1" x14ac:dyDescent="0.25">
      <c r="A574" s="47"/>
      <c r="B574" s="50"/>
      <c r="C574" s="45"/>
      <c r="D574" s="45"/>
      <c r="E574" s="48" t="s">
        <v>359</v>
      </c>
      <c r="F574" s="75">
        <f t="shared" si="56"/>
        <v>0</v>
      </c>
      <c r="G574" s="76"/>
      <c r="H574" s="76"/>
    </row>
    <row r="575" spans="1:10" ht="15.75" hidden="1" x14ac:dyDescent="0.25">
      <c r="A575" s="47"/>
      <c r="B575" s="50"/>
      <c r="C575" s="45"/>
      <c r="D575" s="45"/>
      <c r="E575" s="48" t="s">
        <v>359</v>
      </c>
      <c r="F575" s="75">
        <f t="shared" si="56"/>
        <v>0</v>
      </c>
      <c r="G575" s="76"/>
      <c r="H575" s="76"/>
    </row>
    <row r="576" spans="1:10" ht="30.75" customHeight="1" x14ac:dyDescent="0.25">
      <c r="A576" s="47">
        <v>2750</v>
      </c>
      <c r="B576" s="46" t="s">
        <v>280</v>
      </c>
      <c r="C576" s="72">
        <v>5</v>
      </c>
      <c r="D576" s="72">
        <v>0</v>
      </c>
      <c r="E576" s="49" t="s">
        <v>296</v>
      </c>
      <c r="F576" s="75">
        <f t="shared" si="56"/>
        <v>0</v>
      </c>
      <c r="G576" s="76"/>
      <c r="H576" s="76"/>
    </row>
    <row r="577" spans="1:10" s="79" customFormat="1" ht="10.5" hidden="1" customHeight="1" x14ac:dyDescent="0.25">
      <c r="A577" s="47"/>
      <c r="B577" s="46"/>
      <c r="C577" s="72"/>
      <c r="D577" s="72"/>
      <c r="E577" s="48" t="s">
        <v>29</v>
      </c>
      <c r="F577" s="75">
        <f t="shared" si="56"/>
        <v>0</v>
      </c>
      <c r="G577" s="81"/>
      <c r="H577" s="81"/>
      <c r="J577" s="150"/>
    </row>
    <row r="578" spans="1:10" ht="27" hidden="1" x14ac:dyDescent="0.25">
      <c r="A578" s="47">
        <v>2751</v>
      </c>
      <c r="B578" s="50" t="s">
        <v>280</v>
      </c>
      <c r="C578" s="45">
        <v>5</v>
      </c>
      <c r="D578" s="45">
        <v>1</v>
      </c>
      <c r="E578" s="48" t="s">
        <v>296</v>
      </c>
      <c r="F578" s="75">
        <f t="shared" ref="F578:F602" si="57">G578+H578</f>
        <v>0</v>
      </c>
      <c r="G578" s="76"/>
      <c r="H578" s="76"/>
    </row>
    <row r="579" spans="1:10" ht="27" hidden="1" x14ac:dyDescent="0.25">
      <c r="A579" s="47"/>
      <c r="B579" s="50"/>
      <c r="C579" s="45"/>
      <c r="D579" s="45"/>
      <c r="E579" s="48" t="s">
        <v>358</v>
      </c>
      <c r="F579" s="75">
        <f t="shared" si="57"/>
        <v>0</v>
      </c>
      <c r="G579" s="76"/>
      <c r="H579" s="76"/>
    </row>
    <row r="580" spans="1:10" ht="15.75" hidden="1" x14ac:dyDescent="0.25">
      <c r="A580" s="47"/>
      <c r="B580" s="50"/>
      <c r="C580" s="45"/>
      <c r="D580" s="45"/>
      <c r="E580" s="48" t="s">
        <v>359</v>
      </c>
      <c r="F580" s="75">
        <f t="shared" si="57"/>
        <v>0</v>
      </c>
      <c r="G580" s="76"/>
      <c r="H580" s="76"/>
    </row>
    <row r="581" spans="1:10" ht="15.75" hidden="1" x14ac:dyDescent="0.25">
      <c r="A581" s="47"/>
      <c r="B581" s="50"/>
      <c r="C581" s="45"/>
      <c r="D581" s="45"/>
      <c r="E581" s="48" t="s">
        <v>359</v>
      </c>
      <c r="F581" s="75">
        <f t="shared" si="57"/>
        <v>0</v>
      </c>
      <c r="G581" s="76"/>
      <c r="H581" s="76"/>
    </row>
    <row r="582" spans="1:10" ht="15" customHeight="1" x14ac:dyDescent="0.25">
      <c r="A582" s="47">
        <v>2760</v>
      </c>
      <c r="B582" s="46" t="s">
        <v>280</v>
      </c>
      <c r="C582" s="72">
        <v>6</v>
      </c>
      <c r="D582" s="72">
        <v>0</v>
      </c>
      <c r="E582" s="49" t="s">
        <v>297</v>
      </c>
      <c r="F582" s="75">
        <f t="shared" si="57"/>
        <v>0</v>
      </c>
      <c r="G582" s="76"/>
      <c r="H582" s="76"/>
    </row>
    <row r="583" spans="1:10" s="79" customFormat="1" ht="10.5" hidden="1" customHeight="1" x14ac:dyDescent="0.25">
      <c r="A583" s="47"/>
      <c r="B583" s="46"/>
      <c r="C583" s="72"/>
      <c r="D583" s="72"/>
      <c r="E583" s="48" t="s">
        <v>29</v>
      </c>
      <c r="F583" s="75">
        <f t="shared" si="57"/>
        <v>0</v>
      </c>
      <c r="G583" s="81"/>
      <c r="H583" s="81"/>
      <c r="J583" s="150"/>
    </row>
    <row r="584" spans="1:10" ht="15.75" hidden="1" x14ac:dyDescent="0.25">
      <c r="A584" s="47">
        <v>2761</v>
      </c>
      <c r="B584" s="50" t="s">
        <v>280</v>
      </c>
      <c r="C584" s="45">
        <v>6</v>
      </c>
      <c r="D584" s="45">
        <v>1</v>
      </c>
      <c r="E584" s="48" t="s">
        <v>298</v>
      </c>
      <c r="F584" s="75">
        <f t="shared" si="57"/>
        <v>0</v>
      </c>
      <c r="G584" s="76"/>
      <c r="H584" s="76"/>
    </row>
    <row r="585" spans="1:10" ht="27" hidden="1" x14ac:dyDescent="0.25">
      <c r="A585" s="47"/>
      <c r="B585" s="50"/>
      <c r="C585" s="45"/>
      <c r="D585" s="45"/>
      <c r="E585" s="48" t="s">
        <v>358</v>
      </c>
      <c r="F585" s="75">
        <f t="shared" si="57"/>
        <v>0</v>
      </c>
      <c r="G585" s="76"/>
      <c r="H585" s="76"/>
    </row>
    <row r="586" spans="1:10" ht="15.75" hidden="1" x14ac:dyDescent="0.25">
      <c r="A586" s="47"/>
      <c r="B586" s="50"/>
      <c r="C586" s="45"/>
      <c r="D586" s="45"/>
      <c r="E586" s="48" t="s">
        <v>359</v>
      </c>
      <c r="F586" s="75">
        <f t="shared" si="57"/>
        <v>0</v>
      </c>
      <c r="G586" s="76"/>
      <c r="H586" s="76"/>
    </row>
    <row r="587" spans="1:10" ht="15.75" hidden="1" x14ac:dyDescent="0.25">
      <c r="A587" s="47"/>
      <c r="B587" s="50"/>
      <c r="C587" s="45"/>
      <c r="D587" s="45"/>
      <c r="E587" s="48" t="s">
        <v>359</v>
      </c>
      <c r="F587" s="75">
        <f t="shared" si="57"/>
        <v>0</v>
      </c>
      <c r="G587" s="76"/>
      <c r="H587" s="76"/>
    </row>
    <row r="588" spans="1:10" ht="15.75" hidden="1" x14ac:dyDescent="0.25">
      <c r="A588" s="47">
        <v>2762</v>
      </c>
      <c r="B588" s="50" t="s">
        <v>280</v>
      </c>
      <c r="C588" s="45">
        <v>6</v>
      </c>
      <c r="D588" s="45">
        <v>2</v>
      </c>
      <c r="E588" s="48" t="s">
        <v>297</v>
      </c>
      <c r="F588" s="75">
        <f t="shared" si="57"/>
        <v>0</v>
      </c>
      <c r="G588" s="76"/>
      <c r="H588" s="76"/>
    </row>
    <row r="589" spans="1:10" ht="27" hidden="1" x14ac:dyDescent="0.25">
      <c r="A589" s="47"/>
      <c r="B589" s="50"/>
      <c r="C589" s="45"/>
      <c r="D589" s="45"/>
      <c r="E589" s="48" t="s">
        <v>358</v>
      </c>
      <c r="F589" s="75">
        <f t="shared" si="57"/>
        <v>0</v>
      </c>
      <c r="G589" s="76"/>
      <c r="H589" s="76"/>
    </row>
    <row r="590" spans="1:10" ht="0.75" hidden="1" customHeight="1" x14ac:dyDescent="0.25">
      <c r="A590" s="47"/>
      <c r="B590" s="50"/>
      <c r="C590" s="45"/>
      <c r="D590" s="45"/>
      <c r="E590" s="48" t="s">
        <v>359</v>
      </c>
      <c r="F590" s="75">
        <f t="shared" si="57"/>
        <v>0</v>
      </c>
      <c r="G590" s="76"/>
      <c r="H590" s="76"/>
    </row>
    <row r="591" spans="1:10" ht="15.75" hidden="1" x14ac:dyDescent="0.25">
      <c r="A591" s="47"/>
      <c r="B591" s="50"/>
      <c r="C591" s="45"/>
      <c r="D591" s="45"/>
      <c r="E591" s="48" t="s">
        <v>359</v>
      </c>
      <c r="F591" s="75">
        <f t="shared" si="57"/>
        <v>0</v>
      </c>
      <c r="G591" s="76"/>
      <c r="H591" s="76"/>
    </row>
    <row r="592" spans="1:10" s="73" customFormat="1" ht="46.5" customHeight="1" x14ac:dyDescent="0.25">
      <c r="A592" s="87">
        <v>2800</v>
      </c>
      <c r="B592" s="85" t="s">
        <v>299</v>
      </c>
      <c r="C592" s="86">
        <v>0</v>
      </c>
      <c r="D592" s="86">
        <v>0</v>
      </c>
      <c r="E592" s="88" t="s">
        <v>366</v>
      </c>
      <c r="F592" s="89">
        <f t="shared" si="57"/>
        <v>128267.4</v>
      </c>
      <c r="G592" s="89">
        <f>G594+G602+G652+G672+G692+G700</f>
        <v>61061.399999999994</v>
      </c>
      <c r="H592" s="89">
        <f>H594+H602+H652+H672+H692+H700</f>
        <v>67206</v>
      </c>
      <c r="J592" s="149"/>
    </row>
    <row r="593" spans="1:11" ht="15" customHeight="1" x14ac:dyDescent="0.25">
      <c r="A593" s="47"/>
      <c r="B593" s="46"/>
      <c r="C593" s="72"/>
      <c r="D593" s="72"/>
      <c r="E593" s="48" t="s">
        <v>182</v>
      </c>
      <c r="F593" s="75"/>
      <c r="G593" s="76"/>
      <c r="H593" s="76"/>
    </row>
    <row r="594" spans="1:11" x14ac:dyDescent="0.2">
      <c r="A594" s="47">
        <v>2810</v>
      </c>
      <c r="B594" s="50" t="s">
        <v>299</v>
      </c>
      <c r="C594" s="45">
        <v>1</v>
      </c>
      <c r="D594" s="45">
        <v>0</v>
      </c>
      <c r="E594" s="49" t="s">
        <v>300</v>
      </c>
      <c r="F594" s="75">
        <f t="shared" si="57"/>
        <v>67206</v>
      </c>
      <c r="G594" s="75">
        <f>G596</f>
        <v>0</v>
      </c>
      <c r="H594" s="75">
        <f>H596</f>
        <v>67206</v>
      </c>
    </row>
    <row r="595" spans="1:11" s="79" customFormat="1" ht="10.5" customHeight="1" x14ac:dyDescent="0.25">
      <c r="A595" s="47"/>
      <c r="B595" s="46"/>
      <c r="C595" s="72"/>
      <c r="D595" s="72"/>
      <c r="E595" s="48" t="s">
        <v>29</v>
      </c>
      <c r="F595" s="75"/>
      <c r="G595" s="81"/>
      <c r="H595" s="81"/>
      <c r="J595" s="150"/>
    </row>
    <row r="596" spans="1:11" x14ac:dyDescent="0.2">
      <c r="A596" s="47">
        <v>2811</v>
      </c>
      <c r="B596" s="50" t="s">
        <v>299</v>
      </c>
      <c r="C596" s="45">
        <v>1</v>
      </c>
      <c r="D596" s="45">
        <v>1</v>
      </c>
      <c r="E596" s="48" t="s">
        <v>300</v>
      </c>
      <c r="F596" s="75">
        <f t="shared" si="57"/>
        <v>67206</v>
      </c>
      <c r="G596" s="75">
        <f>SUM(G598:G601)</f>
        <v>0</v>
      </c>
      <c r="H596" s="75">
        <f>SUM(H598:H601)</f>
        <v>67206</v>
      </c>
    </row>
    <row r="597" spans="1:11" ht="27" x14ac:dyDescent="0.25">
      <c r="A597" s="47"/>
      <c r="B597" s="50"/>
      <c r="C597" s="45"/>
      <c r="D597" s="45"/>
      <c r="E597" s="48" t="s">
        <v>358</v>
      </c>
      <c r="F597" s="75"/>
      <c r="G597" s="76"/>
      <c r="H597" s="76"/>
    </row>
    <row r="598" spans="1:11" ht="15.75" x14ac:dyDescent="0.25">
      <c r="A598" s="47"/>
      <c r="B598" s="50"/>
      <c r="C598" s="45"/>
      <c r="D598" s="45"/>
      <c r="E598" s="153" t="s">
        <v>393</v>
      </c>
      <c r="F598" s="115">
        <f t="shared" ref="F598:F601" si="58">G598+H598</f>
        <v>63000</v>
      </c>
      <c r="G598" s="123">
        <v>0</v>
      </c>
      <c r="H598" s="123">
        <v>63000</v>
      </c>
    </row>
    <row r="599" spans="1:11" ht="15.75" x14ac:dyDescent="0.25">
      <c r="A599" s="47"/>
      <c r="B599" s="50"/>
      <c r="C599" s="45"/>
      <c r="D599" s="45"/>
      <c r="E599" s="153" t="s">
        <v>394</v>
      </c>
      <c r="F599" s="115">
        <f t="shared" si="58"/>
        <v>4206</v>
      </c>
      <c r="G599" s="123">
        <v>0</v>
      </c>
      <c r="H599" s="123">
        <v>4206</v>
      </c>
    </row>
    <row r="600" spans="1:11" ht="15.75" x14ac:dyDescent="0.25">
      <c r="A600" s="47"/>
      <c r="B600" s="50"/>
      <c r="C600" s="45"/>
      <c r="D600" s="45"/>
      <c r="E600" s="48"/>
      <c r="F600" s="75">
        <f t="shared" si="58"/>
        <v>0</v>
      </c>
      <c r="G600" s="76">
        <v>0</v>
      </c>
      <c r="H600" s="76"/>
    </row>
    <row r="601" spans="1:11" ht="15.75" x14ac:dyDescent="0.25">
      <c r="A601" s="47"/>
      <c r="B601" s="50"/>
      <c r="C601" s="45"/>
      <c r="D601" s="45"/>
      <c r="E601" s="48" t="s">
        <v>359</v>
      </c>
      <c r="F601" s="75">
        <f t="shared" si="58"/>
        <v>0</v>
      </c>
      <c r="G601" s="76">
        <v>0</v>
      </c>
      <c r="H601" s="76"/>
    </row>
    <row r="602" spans="1:11" x14ac:dyDescent="0.2">
      <c r="A602" s="47">
        <v>2820</v>
      </c>
      <c r="B602" s="46" t="s">
        <v>299</v>
      </c>
      <c r="C602" s="72">
        <v>2</v>
      </c>
      <c r="D602" s="72">
        <v>0</v>
      </c>
      <c r="E602" s="49" t="s">
        <v>301</v>
      </c>
      <c r="F602" s="75">
        <f t="shared" si="57"/>
        <v>61061.399999999994</v>
      </c>
      <c r="G602" s="75">
        <f>G604+G612+G618+G628+G634+G640+G646</f>
        <v>61061.399999999994</v>
      </c>
      <c r="H602" s="75">
        <f>H604+H612+H618+H628+H634+H640+H646</f>
        <v>0</v>
      </c>
    </row>
    <row r="603" spans="1:11" s="79" customFormat="1" ht="10.5" customHeight="1" x14ac:dyDescent="0.25">
      <c r="A603" s="47"/>
      <c r="B603" s="46"/>
      <c r="C603" s="72"/>
      <c r="D603" s="72"/>
      <c r="E603" s="48" t="s">
        <v>29</v>
      </c>
      <c r="F603" s="75"/>
      <c r="G603" s="81"/>
      <c r="H603" s="81"/>
      <c r="J603" s="150"/>
    </row>
    <row r="604" spans="1:11" x14ac:dyDescent="0.2">
      <c r="A604" s="47">
        <v>2821</v>
      </c>
      <c r="B604" s="50" t="s">
        <v>299</v>
      </c>
      <c r="C604" s="45">
        <v>2</v>
      </c>
      <c r="D604" s="45">
        <v>1</v>
      </c>
      <c r="E604" s="125" t="s">
        <v>302</v>
      </c>
      <c r="F604" s="75">
        <f t="shared" ref="F604" si="59">G604+H604</f>
        <v>16298.3</v>
      </c>
      <c r="G604" s="75">
        <f>SUM(G606:G611)</f>
        <v>16298.3</v>
      </c>
      <c r="H604" s="75">
        <f>SUM(H606:H611)</f>
        <v>0</v>
      </c>
    </row>
    <row r="605" spans="1:11" ht="27" x14ac:dyDescent="0.25">
      <c r="A605" s="47"/>
      <c r="B605" s="50"/>
      <c r="C605" s="45"/>
      <c r="D605" s="45"/>
      <c r="E605" s="48" t="s">
        <v>358</v>
      </c>
      <c r="F605" s="75"/>
      <c r="G605" s="76"/>
      <c r="H605" s="76"/>
    </row>
    <row r="606" spans="1:11" ht="15.75" x14ac:dyDescent="0.25">
      <c r="A606" s="47"/>
      <c r="B606" s="50"/>
      <c r="C606" s="45"/>
      <c r="D606" s="45"/>
      <c r="E606" s="48">
        <v>4111</v>
      </c>
      <c r="F606" s="75">
        <f t="shared" ref="F606:F612" si="60">G606+H606</f>
        <v>16068.3</v>
      </c>
      <c r="G606">
        <v>16068.3</v>
      </c>
      <c r="H606" s="76"/>
      <c r="J606" s="144">
        <v>12570.7</v>
      </c>
      <c r="K606" s="2"/>
    </row>
    <row r="607" spans="1:11" ht="15.75" x14ac:dyDescent="0.25">
      <c r="A607" s="47"/>
      <c r="B607" s="50"/>
      <c r="C607" s="45"/>
      <c r="D607" s="45"/>
      <c r="E607" s="48">
        <v>4221</v>
      </c>
      <c r="F607" s="75">
        <f t="shared" si="60"/>
        <v>50</v>
      </c>
      <c r="G607" s="76">
        <v>50</v>
      </c>
      <c r="H607" s="76"/>
      <c r="K607" s="2"/>
    </row>
    <row r="608" spans="1:11" ht="15.75" x14ac:dyDescent="0.25">
      <c r="A608" s="47"/>
      <c r="B608" s="50"/>
      <c r="C608" s="45"/>
      <c r="D608" s="45"/>
      <c r="E608" s="48">
        <v>4261</v>
      </c>
      <c r="F608" s="75">
        <f t="shared" si="60"/>
        <v>80</v>
      </c>
      <c r="G608" s="76">
        <v>80</v>
      </c>
      <c r="H608" s="76"/>
      <c r="K608" s="2"/>
    </row>
    <row r="609" spans="1:11" ht="15.75" x14ac:dyDescent="0.25">
      <c r="A609" s="47"/>
      <c r="B609" s="50"/>
      <c r="C609" s="45"/>
      <c r="D609" s="45"/>
      <c r="E609" s="48">
        <v>4267</v>
      </c>
      <c r="F609" s="75">
        <f t="shared" si="60"/>
        <v>50</v>
      </c>
      <c r="G609" s="76">
        <v>50</v>
      </c>
      <c r="H609" s="76"/>
      <c r="K609" s="2"/>
    </row>
    <row r="610" spans="1:11" ht="15.75" x14ac:dyDescent="0.25">
      <c r="A610" s="47"/>
      <c r="B610" s="50"/>
      <c r="C610" s="45"/>
      <c r="D610" s="45"/>
      <c r="E610" s="48">
        <v>4269</v>
      </c>
      <c r="F610" s="75">
        <f t="shared" si="60"/>
        <v>50</v>
      </c>
      <c r="G610" s="76">
        <v>50</v>
      </c>
      <c r="H610" s="76"/>
      <c r="K610" s="2"/>
    </row>
    <row r="611" spans="1:11" ht="15.75" x14ac:dyDescent="0.25">
      <c r="A611" s="47"/>
      <c r="B611" s="50"/>
      <c r="C611" s="45"/>
      <c r="D611" s="45"/>
      <c r="E611" s="48" t="s">
        <v>359</v>
      </c>
      <c r="F611" s="75">
        <f t="shared" si="60"/>
        <v>0</v>
      </c>
      <c r="G611" s="76"/>
      <c r="H611" s="76"/>
      <c r="K611" s="2"/>
    </row>
    <row r="612" spans="1:11" x14ac:dyDescent="0.2">
      <c r="A612" s="47">
        <v>2822</v>
      </c>
      <c r="B612" s="50" t="s">
        <v>299</v>
      </c>
      <c r="C612" s="45">
        <v>2</v>
      </c>
      <c r="D612" s="45">
        <v>2</v>
      </c>
      <c r="E612" s="48" t="s">
        <v>303</v>
      </c>
      <c r="F612" s="75">
        <f t="shared" si="60"/>
        <v>0</v>
      </c>
      <c r="G612" s="75">
        <f>SUM(G614:G617)</f>
        <v>0</v>
      </c>
      <c r="H612" s="75">
        <f>SUM(H614:H617)</f>
        <v>0</v>
      </c>
    </row>
    <row r="613" spans="1:11" ht="27" x14ac:dyDescent="0.25">
      <c r="A613" s="47"/>
      <c r="B613" s="50"/>
      <c r="C613" s="45"/>
      <c r="D613" s="45"/>
      <c r="E613" s="48" t="s">
        <v>358</v>
      </c>
      <c r="F613" s="75"/>
      <c r="G613" s="76"/>
      <c r="H613" s="76"/>
    </row>
    <row r="614" spans="1:11" ht="15.75" x14ac:dyDescent="0.25">
      <c r="A614" s="47"/>
      <c r="B614" s="50"/>
      <c r="C614" s="45"/>
      <c r="D614" s="45"/>
      <c r="E614" s="48" t="s">
        <v>359</v>
      </c>
      <c r="F614" s="75">
        <f t="shared" ref="F614:F618" si="61">G614+H614</f>
        <v>0</v>
      </c>
      <c r="G614" s="76"/>
      <c r="H614" s="76"/>
    </row>
    <row r="615" spans="1:11" ht="15.75" x14ac:dyDescent="0.25">
      <c r="A615" s="47"/>
      <c r="B615" s="50"/>
      <c r="C615" s="45"/>
      <c r="D615" s="45"/>
      <c r="E615" s="48"/>
      <c r="F615" s="75">
        <f t="shared" si="61"/>
        <v>0</v>
      </c>
      <c r="G615" s="76"/>
      <c r="H615" s="76"/>
    </row>
    <row r="616" spans="1:11" ht="15.75" x14ac:dyDescent="0.25">
      <c r="A616" s="47"/>
      <c r="B616" s="50"/>
      <c r="C616" s="45"/>
      <c r="D616" s="45"/>
      <c r="E616" s="48"/>
      <c r="F616" s="75">
        <f t="shared" si="61"/>
        <v>0</v>
      </c>
      <c r="G616" s="76"/>
      <c r="H616" s="76"/>
    </row>
    <row r="617" spans="1:11" ht="15.75" x14ac:dyDescent="0.25">
      <c r="A617" s="47"/>
      <c r="B617" s="50"/>
      <c r="C617" s="45"/>
      <c r="D617" s="45"/>
      <c r="E617" s="48" t="s">
        <v>359</v>
      </c>
      <c r="F617" s="75">
        <f t="shared" si="61"/>
        <v>0</v>
      </c>
      <c r="G617" s="76"/>
      <c r="H617" s="76"/>
    </row>
    <row r="618" spans="1:11" x14ac:dyDescent="0.2">
      <c r="A618" s="47">
        <v>2823</v>
      </c>
      <c r="B618" s="50" t="s">
        <v>299</v>
      </c>
      <c r="C618" s="45">
        <v>2</v>
      </c>
      <c r="D618" s="45">
        <v>3</v>
      </c>
      <c r="E618" s="48" t="s">
        <v>304</v>
      </c>
      <c r="F618" s="75">
        <f t="shared" si="61"/>
        <v>34763.1</v>
      </c>
      <c r="G618" s="75">
        <f>SUM(G620:G627)</f>
        <v>34763.1</v>
      </c>
      <c r="H618" s="75">
        <f>SUM(H620:H627)</f>
        <v>0</v>
      </c>
    </row>
    <row r="619" spans="1:11" ht="27" x14ac:dyDescent="0.25">
      <c r="A619" s="47"/>
      <c r="B619" s="50"/>
      <c r="C619" s="45"/>
      <c r="D619" s="45"/>
      <c r="E619" s="48" t="s">
        <v>358</v>
      </c>
      <c r="F619" s="75"/>
      <c r="G619" s="76"/>
      <c r="H619" s="76"/>
    </row>
    <row r="620" spans="1:11" ht="15.75" x14ac:dyDescent="0.25">
      <c r="A620" s="47"/>
      <c r="B620" s="50"/>
      <c r="C620" s="45"/>
      <c r="D620" s="45"/>
      <c r="E620" s="48">
        <v>4111</v>
      </c>
      <c r="F620" s="115">
        <f t="shared" ref="F620:F628" si="62">G620+H620</f>
        <v>32193.1</v>
      </c>
      <c r="G620">
        <v>32193.1</v>
      </c>
      <c r="H620" s="76"/>
      <c r="J620" s="144">
        <v>31000</v>
      </c>
      <c r="K620" s="2"/>
    </row>
    <row r="621" spans="1:11" ht="15.75" x14ac:dyDescent="0.25">
      <c r="A621" s="47"/>
      <c r="B621" s="50"/>
      <c r="C621" s="45"/>
      <c r="D621" s="45"/>
      <c r="E621" s="48">
        <v>4213</v>
      </c>
      <c r="F621" s="75">
        <f t="shared" si="62"/>
        <v>80</v>
      </c>
      <c r="G621" s="76">
        <v>80</v>
      </c>
      <c r="H621" s="76"/>
      <c r="K621" s="2"/>
    </row>
    <row r="622" spans="1:11" ht="15.75" x14ac:dyDescent="0.25">
      <c r="A622" s="47"/>
      <c r="B622" s="50"/>
      <c r="C622" s="45"/>
      <c r="D622" s="45"/>
      <c r="E622" s="48">
        <v>4261</v>
      </c>
      <c r="F622" s="75">
        <f t="shared" si="62"/>
        <v>600</v>
      </c>
      <c r="G622" s="76">
        <v>600</v>
      </c>
      <c r="H622" s="76"/>
      <c r="K622" s="2"/>
    </row>
    <row r="623" spans="1:11" ht="15.75" x14ac:dyDescent="0.25">
      <c r="A623" s="47"/>
      <c r="B623" s="50"/>
      <c r="C623" s="45"/>
      <c r="D623" s="45"/>
      <c r="E623" s="48">
        <v>4267</v>
      </c>
      <c r="F623" s="75">
        <f t="shared" si="62"/>
        <v>600</v>
      </c>
      <c r="G623" s="76">
        <v>600</v>
      </c>
      <c r="H623" s="76"/>
      <c r="K623" s="2"/>
    </row>
    <row r="624" spans="1:11" ht="19.5" customHeight="1" x14ac:dyDescent="0.25">
      <c r="A624" s="47"/>
      <c r="B624" s="50"/>
      <c r="C624" s="45"/>
      <c r="D624" s="45"/>
      <c r="E624" s="48">
        <v>4269</v>
      </c>
      <c r="F624" s="75">
        <f t="shared" si="62"/>
        <v>990</v>
      </c>
      <c r="G624" s="76">
        <v>990</v>
      </c>
      <c r="H624" s="76"/>
      <c r="K624" s="2"/>
    </row>
    <row r="625" spans="1:11" ht="19.5" customHeight="1" x14ac:dyDescent="0.25">
      <c r="A625" s="47"/>
      <c r="B625" s="50"/>
      <c r="C625" s="45"/>
      <c r="D625" s="45"/>
      <c r="E625" s="48">
        <v>4239</v>
      </c>
      <c r="F625" s="115">
        <f t="shared" si="62"/>
        <v>200</v>
      </c>
      <c r="G625" s="123">
        <v>200</v>
      </c>
      <c r="H625" s="76"/>
      <c r="K625" s="2"/>
    </row>
    <row r="626" spans="1:11" ht="19.5" customHeight="1" x14ac:dyDescent="0.25">
      <c r="A626" s="47"/>
      <c r="B626" s="50"/>
      <c r="C626" s="45"/>
      <c r="D626" s="45"/>
      <c r="E626" s="48">
        <v>4221</v>
      </c>
      <c r="F626" s="75">
        <f t="shared" si="62"/>
        <v>100</v>
      </c>
      <c r="G626" s="76">
        <v>100</v>
      </c>
      <c r="H626" s="76"/>
      <c r="K626" s="2"/>
    </row>
    <row r="627" spans="1:11" ht="19.5" customHeight="1" x14ac:dyDescent="0.25">
      <c r="A627" s="47"/>
      <c r="B627" s="50" t="s">
        <v>299</v>
      </c>
      <c r="C627" s="45">
        <v>2</v>
      </c>
      <c r="D627" s="45">
        <v>3</v>
      </c>
      <c r="E627" s="126"/>
      <c r="F627" s="75"/>
      <c r="G627" s="76"/>
      <c r="H627" s="76"/>
      <c r="K627" s="2"/>
    </row>
    <row r="628" spans="1:11" x14ac:dyDescent="0.2">
      <c r="A628" s="47">
        <v>2824</v>
      </c>
      <c r="B628" s="50" t="s">
        <v>299</v>
      </c>
      <c r="C628" s="45">
        <v>2</v>
      </c>
      <c r="D628" s="45">
        <v>4</v>
      </c>
      <c r="E628" s="48" t="s">
        <v>305</v>
      </c>
      <c r="F628" s="75">
        <f t="shared" si="62"/>
        <v>10000</v>
      </c>
      <c r="G628" s="75">
        <f>SUM(G630:G633)</f>
        <v>10000</v>
      </c>
      <c r="H628" s="75">
        <f>SUM(H630:H633)</f>
        <v>0</v>
      </c>
    </row>
    <row r="629" spans="1:11" ht="27" x14ac:dyDescent="0.25">
      <c r="A629" s="47"/>
      <c r="B629" s="50"/>
      <c r="C629" s="45"/>
      <c r="D629" s="45"/>
      <c r="E629" s="48" t="s">
        <v>358</v>
      </c>
      <c r="F629" s="75"/>
      <c r="G629" s="76"/>
      <c r="H629" s="76"/>
    </row>
    <row r="630" spans="1:11" ht="15.75" x14ac:dyDescent="0.25">
      <c r="A630" s="47"/>
      <c r="B630" s="50"/>
      <c r="C630" s="45"/>
      <c r="D630" s="45"/>
      <c r="E630" s="48">
        <v>4269</v>
      </c>
      <c r="F630" s="75">
        <f t="shared" ref="F630:F634" si="63">G630+H630</f>
        <v>10000</v>
      </c>
      <c r="G630" s="100">
        <v>10000</v>
      </c>
      <c r="H630" s="76"/>
      <c r="K630" s="2"/>
    </row>
    <row r="631" spans="1:11" ht="15.75" x14ac:dyDescent="0.25">
      <c r="A631" s="47"/>
      <c r="B631" s="50"/>
      <c r="C631" s="45"/>
      <c r="D631" s="45"/>
      <c r="E631" s="48">
        <v>4639</v>
      </c>
      <c r="F631" s="75">
        <f t="shared" si="63"/>
        <v>0</v>
      </c>
      <c r="G631" s="76">
        <v>0</v>
      </c>
      <c r="H631" s="76"/>
      <c r="K631" s="2"/>
    </row>
    <row r="632" spans="1:11" ht="15.75" x14ac:dyDescent="0.25">
      <c r="A632" s="47"/>
      <c r="B632" s="50"/>
      <c r="C632" s="45"/>
      <c r="D632" s="45"/>
      <c r="E632" s="48"/>
      <c r="F632" s="75">
        <f t="shared" si="63"/>
        <v>0</v>
      </c>
      <c r="G632" s="76"/>
      <c r="H632" s="76"/>
    </row>
    <row r="633" spans="1:11" ht="15.75" x14ac:dyDescent="0.25">
      <c r="A633" s="47"/>
      <c r="B633" s="50"/>
      <c r="C633" s="45"/>
      <c r="D633" s="45"/>
      <c r="E633" s="48" t="s">
        <v>359</v>
      </c>
      <c r="F633" s="75">
        <f t="shared" si="63"/>
        <v>0</v>
      </c>
      <c r="G633" s="76"/>
      <c r="H633" s="76"/>
    </row>
    <row r="634" spans="1:11" x14ac:dyDescent="0.2">
      <c r="A634" s="47">
        <v>2825</v>
      </c>
      <c r="B634" s="50" t="s">
        <v>299</v>
      </c>
      <c r="C634" s="45">
        <v>2</v>
      </c>
      <c r="D634" s="45">
        <v>5</v>
      </c>
      <c r="E634" s="48" t="s">
        <v>306</v>
      </c>
      <c r="F634" s="75">
        <f t="shared" si="63"/>
        <v>0</v>
      </c>
      <c r="G634" s="75">
        <f>SUM(G636:G639)</f>
        <v>0</v>
      </c>
      <c r="H634" s="75">
        <f>SUM(H636:H639)</f>
        <v>0</v>
      </c>
    </row>
    <row r="635" spans="1:11" ht="27" x14ac:dyDescent="0.25">
      <c r="A635" s="47"/>
      <c r="B635" s="50"/>
      <c r="C635" s="45"/>
      <c r="D635" s="45"/>
      <c r="E635" s="48" t="s">
        <v>358</v>
      </c>
      <c r="F635" s="75"/>
      <c r="G635" s="76"/>
      <c r="H635" s="76"/>
    </row>
    <row r="636" spans="1:11" ht="15.75" x14ac:dyDescent="0.25">
      <c r="A636" s="47"/>
      <c r="B636" s="50"/>
      <c r="C636" s="45"/>
      <c r="D636" s="45"/>
      <c r="E636" s="48" t="s">
        <v>359</v>
      </c>
      <c r="F636" s="75">
        <f t="shared" ref="F636:F694" si="64">G636+H636</f>
        <v>0</v>
      </c>
      <c r="G636" s="76"/>
      <c r="H636" s="76"/>
    </row>
    <row r="637" spans="1:11" ht="15.75" x14ac:dyDescent="0.25">
      <c r="A637" s="47"/>
      <c r="B637" s="50"/>
      <c r="C637" s="45"/>
      <c r="D637" s="45"/>
      <c r="E637" s="48"/>
      <c r="F637" s="75">
        <f t="shared" si="64"/>
        <v>0</v>
      </c>
      <c r="G637" s="76"/>
      <c r="H637" s="76"/>
    </row>
    <row r="638" spans="1:11" ht="15.75" x14ac:dyDescent="0.25">
      <c r="A638" s="47"/>
      <c r="B638" s="50"/>
      <c r="C638" s="45"/>
      <c r="D638" s="45"/>
      <c r="E638" s="48"/>
      <c r="F638" s="75">
        <f t="shared" si="64"/>
        <v>0</v>
      </c>
      <c r="G638" s="76"/>
      <c r="H638" s="76"/>
    </row>
    <row r="639" spans="1:11" ht="15.75" x14ac:dyDescent="0.25">
      <c r="A639" s="47"/>
      <c r="B639" s="50"/>
      <c r="C639" s="45"/>
      <c r="D639" s="45"/>
      <c r="E639" s="48" t="s">
        <v>359</v>
      </c>
      <c r="F639" s="75">
        <f t="shared" si="64"/>
        <v>0</v>
      </c>
      <c r="G639" s="76"/>
      <c r="H639" s="76"/>
    </row>
    <row r="640" spans="1:11" x14ac:dyDescent="0.2">
      <c r="A640" s="47">
        <v>2826</v>
      </c>
      <c r="B640" s="50" t="s">
        <v>299</v>
      </c>
      <c r="C640" s="45">
        <v>2</v>
      </c>
      <c r="D640" s="45">
        <v>6</v>
      </c>
      <c r="E640" s="48" t="s">
        <v>307</v>
      </c>
      <c r="F640" s="75">
        <f t="shared" si="64"/>
        <v>0</v>
      </c>
      <c r="G640" s="75">
        <f>SUM(G642:G645)</f>
        <v>0</v>
      </c>
      <c r="H640" s="75">
        <f>SUM(H642:H645)</f>
        <v>0</v>
      </c>
    </row>
    <row r="641" spans="1:10" ht="27" x14ac:dyDescent="0.25">
      <c r="A641" s="47"/>
      <c r="B641" s="50"/>
      <c r="C641" s="45"/>
      <c r="D641" s="45"/>
      <c r="E641" s="48" t="s">
        <v>358</v>
      </c>
      <c r="F641" s="75"/>
      <c r="G641" s="76"/>
      <c r="H641" s="76"/>
    </row>
    <row r="642" spans="1:10" ht="15.75" x14ac:dyDescent="0.25">
      <c r="A642" s="47"/>
      <c r="B642" s="50"/>
      <c r="C642" s="45"/>
      <c r="D642" s="45"/>
      <c r="E642" s="48" t="s">
        <v>359</v>
      </c>
      <c r="F642" s="75">
        <f t="shared" ref="F642:F646" si="65">G642+H642</f>
        <v>0</v>
      </c>
      <c r="G642" s="76"/>
      <c r="H642" s="76"/>
    </row>
    <row r="643" spans="1:10" ht="15.75" x14ac:dyDescent="0.25">
      <c r="A643" s="47"/>
      <c r="B643" s="50"/>
      <c r="C643" s="45"/>
      <c r="D643" s="45"/>
      <c r="E643" s="48"/>
      <c r="F643" s="75">
        <f t="shared" si="65"/>
        <v>0</v>
      </c>
      <c r="G643" s="76"/>
      <c r="H643" s="76"/>
    </row>
    <row r="644" spans="1:10" ht="15.75" x14ac:dyDescent="0.25">
      <c r="A644" s="47"/>
      <c r="B644" s="50"/>
      <c r="C644" s="45"/>
      <c r="D644" s="45"/>
      <c r="E644" s="48"/>
      <c r="F644" s="75">
        <f t="shared" si="65"/>
        <v>0</v>
      </c>
      <c r="G644" s="76"/>
      <c r="H644" s="76"/>
    </row>
    <row r="645" spans="1:10" ht="15.75" x14ac:dyDescent="0.25">
      <c r="A645" s="47"/>
      <c r="B645" s="50"/>
      <c r="C645" s="45"/>
      <c r="D645" s="45"/>
      <c r="E645" s="48" t="s">
        <v>359</v>
      </c>
      <c r="F645" s="75">
        <f t="shared" si="65"/>
        <v>0</v>
      </c>
      <c r="G645" s="76"/>
      <c r="H645" s="76"/>
    </row>
    <row r="646" spans="1:10" ht="33.75" customHeight="1" x14ac:dyDescent="0.2">
      <c r="A646" s="47">
        <v>2827</v>
      </c>
      <c r="B646" s="50" t="s">
        <v>299</v>
      </c>
      <c r="C646" s="45">
        <v>2</v>
      </c>
      <c r="D646" s="45">
        <v>7</v>
      </c>
      <c r="E646" s="48" t="s">
        <v>308</v>
      </c>
      <c r="F646" s="75">
        <f t="shared" si="65"/>
        <v>0</v>
      </c>
      <c r="G646" s="75">
        <f>SUM(G648:G651)</f>
        <v>0</v>
      </c>
      <c r="H646" s="75">
        <f>SUM(H648:H651)</f>
        <v>0</v>
      </c>
    </row>
    <row r="647" spans="1:10" ht="27" x14ac:dyDescent="0.25">
      <c r="A647" s="47"/>
      <c r="B647" s="50"/>
      <c r="C647" s="45"/>
      <c r="D647" s="45"/>
      <c r="E647" s="48" t="s">
        <v>358</v>
      </c>
      <c r="F647" s="75"/>
      <c r="G647" s="76"/>
      <c r="H647" s="76"/>
    </row>
    <row r="648" spans="1:10" ht="15.75" x14ac:dyDescent="0.25">
      <c r="A648" s="47"/>
      <c r="B648" s="50"/>
      <c r="C648" s="45"/>
      <c r="D648" s="45"/>
      <c r="E648" s="48" t="s">
        <v>359</v>
      </c>
      <c r="F648" s="75">
        <f t="shared" ref="F648:F651" si="66">G648+H648</f>
        <v>0</v>
      </c>
      <c r="G648" s="76"/>
      <c r="H648" s="76"/>
    </row>
    <row r="649" spans="1:10" ht="15.75" x14ac:dyDescent="0.25">
      <c r="A649" s="47"/>
      <c r="B649" s="50"/>
      <c r="C649" s="45"/>
      <c r="D649" s="45"/>
      <c r="E649" s="48"/>
      <c r="F649" s="75">
        <f t="shared" si="66"/>
        <v>0</v>
      </c>
      <c r="G649" s="76"/>
      <c r="H649" s="76"/>
    </row>
    <row r="650" spans="1:10" ht="15.75" x14ac:dyDescent="0.25">
      <c r="A650" s="47"/>
      <c r="B650" s="50"/>
      <c r="C650" s="45"/>
      <c r="D650" s="45"/>
      <c r="E650" s="48"/>
      <c r="F650" s="75">
        <f t="shared" si="66"/>
        <v>0</v>
      </c>
      <c r="G650" s="76"/>
      <c r="H650" s="76"/>
    </row>
    <row r="651" spans="1:10" ht="15.75" x14ac:dyDescent="0.25">
      <c r="A651" s="47"/>
      <c r="B651" s="50"/>
      <c r="C651" s="45"/>
      <c r="D651" s="45"/>
      <c r="E651" s="48" t="s">
        <v>359</v>
      </c>
      <c r="F651" s="75">
        <f t="shared" si="66"/>
        <v>0</v>
      </c>
      <c r="G651" s="76"/>
      <c r="H651" s="76"/>
    </row>
    <row r="652" spans="1:10" ht="29.25" customHeight="1" x14ac:dyDescent="0.2">
      <c r="A652" s="47">
        <v>2830</v>
      </c>
      <c r="B652" s="46" t="s">
        <v>299</v>
      </c>
      <c r="C652" s="72">
        <v>3</v>
      </c>
      <c r="D652" s="72">
        <v>0</v>
      </c>
      <c r="E652" s="49" t="s">
        <v>309</v>
      </c>
      <c r="F652" s="75">
        <f t="shared" si="64"/>
        <v>0</v>
      </c>
      <c r="G652" s="75">
        <f>G654+G660+G666</f>
        <v>0</v>
      </c>
      <c r="H652" s="75">
        <f>H654+H660+H666</f>
        <v>0</v>
      </c>
    </row>
    <row r="653" spans="1:10" s="79" customFormat="1" ht="10.5" customHeight="1" x14ac:dyDescent="0.25">
      <c r="A653" s="47"/>
      <c r="B653" s="46"/>
      <c r="C653" s="72"/>
      <c r="D653" s="72"/>
      <c r="E653" s="48" t="s">
        <v>29</v>
      </c>
      <c r="F653" s="75"/>
      <c r="G653" s="81"/>
      <c r="H653" s="81"/>
      <c r="J653" s="150"/>
    </row>
    <row r="654" spans="1:10" x14ac:dyDescent="0.2">
      <c r="A654" s="47">
        <v>2831</v>
      </c>
      <c r="B654" s="50" t="s">
        <v>299</v>
      </c>
      <c r="C654" s="45">
        <v>3</v>
      </c>
      <c r="D654" s="45">
        <v>1</v>
      </c>
      <c r="E654" s="48" t="s">
        <v>310</v>
      </c>
      <c r="F654" s="75">
        <f t="shared" si="64"/>
        <v>0</v>
      </c>
      <c r="G654" s="75">
        <f>SUM(G656:G659)</f>
        <v>0</v>
      </c>
      <c r="H654" s="75">
        <f>SUM(H656:H659)</f>
        <v>0</v>
      </c>
    </row>
    <row r="655" spans="1:10" ht="27" x14ac:dyDescent="0.25">
      <c r="A655" s="47"/>
      <c r="B655" s="50"/>
      <c r="C655" s="45"/>
      <c r="D655" s="45"/>
      <c r="E655" s="48" t="s">
        <v>358</v>
      </c>
      <c r="F655" s="75"/>
      <c r="G655" s="76"/>
      <c r="H655" s="76"/>
    </row>
    <row r="656" spans="1:10" ht="15.75" x14ac:dyDescent="0.25">
      <c r="A656" s="47"/>
      <c r="B656" s="50"/>
      <c r="C656" s="45"/>
      <c r="D656" s="45"/>
      <c r="E656" s="48" t="s">
        <v>359</v>
      </c>
      <c r="F656" s="75">
        <f t="shared" ref="F656:F660" si="67">G656+H656</f>
        <v>0</v>
      </c>
      <c r="G656" s="76"/>
      <c r="H656" s="76"/>
    </row>
    <row r="657" spans="1:8" ht="15.75" x14ac:dyDescent="0.25">
      <c r="A657" s="47"/>
      <c r="B657" s="50"/>
      <c r="C657" s="45"/>
      <c r="D657" s="45"/>
      <c r="E657" s="48"/>
      <c r="F657" s="75">
        <f t="shared" si="67"/>
        <v>0</v>
      </c>
      <c r="G657" s="76"/>
      <c r="H657" s="76"/>
    </row>
    <row r="658" spans="1:8" ht="15.75" x14ac:dyDescent="0.25">
      <c r="A658" s="47"/>
      <c r="B658" s="50"/>
      <c r="C658" s="45"/>
      <c r="D658" s="45"/>
      <c r="E658" s="48"/>
      <c r="F658" s="75">
        <f t="shared" si="67"/>
        <v>0</v>
      </c>
      <c r="G658" s="76"/>
      <c r="H658" s="76"/>
    </row>
    <row r="659" spans="1:8" ht="15.75" x14ac:dyDescent="0.25">
      <c r="A659" s="47"/>
      <c r="B659" s="50"/>
      <c r="C659" s="45"/>
      <c r="D659" s="45"/>
      <c r="E659" s="48" t="s">
        <v>359</v>
      </c>
      <c r="F659" s="75">
        <f t="shared" si="67"/>
        <v>0</v>
      </c>
      <c r="G659" s="76"/>
      <c r="H659" s="76"/>
    </row>
    <row r="660" spans="1:8" x14ac:dyDescent="0.2">
      <c r="A660" s="47">
        <v>2832</v>
      </c>
      <c r="B660" s="50" t="s">
        <v>299</v>
      </c>
      <c r="C660" s="45">
        <v>3</v>
      </c>
      <c r="D660" s="45">
        <v>2</v>
      </c>
      <c r="E660" s="48" t="s">
        <v>311</v>
      </c>
      <c r="F660" s="75">
        <f t="shared" si="67"/>
        <v>0</v>
      </c>
      <c r="G660" s="75">
        <f>SUM(G662:G665)</f>
        <v>0</v>
      </c>
      <c r="H660" s="75">
        <f>SUM(H662:H665)</f>
        <v>0</v>
      </c>
    </row>
    <row r="661" spans="1:8" ht="27" x14ac:dyDescent="0.25">
      <c r="A661" s="47"/>
      <c r="B661" s="50"/>
      <c r="C661" s="45"/>
      <c r="D661" s="45"/>
      <c r="E661" s="48" t="s">
        <v>358</v>
      </c>
      <c r="F661" s="75"/>
      <c r="G661" s="76"/>
      <c r="H661" s="76"/>
    </row>
    <row r="662" spans="1:8" ht="15.75" x14ac:dyDescent="0.25">
      <c r="A662" s="47"/>
      <c r="B662" s="50"/>
      <c r="C662" s="45"/>
      <c r="D662" s="45"/>
      <c r="E662" s="48" t="s">
        <v>359</v>
      </c>
      <c r="F662" s="75">
        <f t="shared" ref="F662:F666" si="68">G662+H662</f>
        <v>0</v>
      </c>
      <c r="G662" s="76"/>
      <c r="H662" s="76"/>
    </row>
    <row r="663" spans="1:8" ht="15.75" x14ac:dyDescent="0.25">
      <c r="A663" s="47"/>
      <c r="B663" s="50"/>
      <c r="C663" s="45"/>
      <c r="D663" s="45"/>
      <c r="E663" s="48"/>
      <c r="F663" s="75">
        <f t="shared" si="68"/>
        <v>0</v>
      </c>
      <c r="G663" s="76"/>
      <c r="H663" s="76"/>
    </row>
    <row r="664" spans="1:8" ht="15.75" x14ac:dyDescent="0.25">
      <c r="A664" s="47"/>
      <c r="B664" s="50"/>
      <c r="C664" s="45"/>
      <c r="D664" s="45"/>
      <c r="E664" s="48"/>
      <c r="F664" s="75">
        <f t="shared" si="68"/>
        <v>0</v>
      </c>
      <c r="G664" s="76"/>
      <c r="H664" s="76"/>
    </row>
    <row r="665" spans="1:8" ht="15.75" x14ac:dyDescent="0.25">
      <c r="A665" s="47"/>
      <c r="B665" s="50"/>
      <c r="C665" s="45"/>
      <c r="D665" s="45"/>
      <c r="E665" s="48" t="s">
        <v>359</v>
      </c>
      <c r="F665" s="75">
        <f t="shared" si="68"/>
        <v>0</v>
      </c>
      <c r="G665" s="76"/>
      <c r="H665" s="76"/>
    </row>
    <row r="666" spans="1:8" x14ac:dyDescent="0.2">
      <c r="A666" s="47">
        <v>2833</v>
      </c>
      <c r="B666" s="50" t="s">
        <v>299</v>
      </c>
      <c r="C666" s="45">
        <v>3</v>
      </c>
      <c r="D666" s="45">
        <v>3</v>
      </c>
      <c r="E666" s="48" t="s">
        <v>312</v>
      </c>
      <c r="F666" s="75">
        <f t="shared" si="68"/>
        <v>0</v>
      </c>
      <c r="G666" s="75">
        <f>SUM(G668:G671)</f>
        <v>0</v>
      </c>
      <c r="H666" s="75">
        <f>SUM(H668:H671)</f>
        <v>0</v>
      </c>
    </row>
    <row r="667" spans="1:8" ht="27" x14ac:dyDescent="0.25">
      <c r="A667" s="47"/>
      <c r="B667" s="50"/>
      <c r="C667" s="45"/>
      <c r="D667" s="45"/>
      <c r="E667" s="48" t="s">
        <v>358</v>
      </c>
      <c r="F667" s="75"/>
      <c r="G667" s="76"/>
      <c r="H667" s="76"/>
    </row>
    <row r="668" spans="1:8" ht="15.75" x14ac:dyDescent="0.25">
      <c r="A668" s="47"/>
      <c r="B668" s="50"/>
      <c r="C668" s="45"/>
      <c r="D668" s="45"/>
      <c r="E668" s="48" t="s">
        <v>359</v>
      </c>
      <c r="F668" s="75">
        <f t="shared" ref="F668:F671" si="69">G668+H668</f>
        <v>0</v>
      </c>
      <c r="G668" s="76"/>
      <c r="H668" s="76"/>
    </row>
    <row r="669" spans="1:8" ht="15.75" x14ac:dyDescent="0.25">
      <c r="A669" s="47"/>
      <c r="B669" s="50"/>
      <c r="C669" s="45"/>
      <c r="D669" s="45"/>
      <c r="E669" s="48"/>
      <c r="F669" s="75">
        <f t="shared" si="69"/>
        <v>0</v>
      </c>
      <c r="G669" s="76"/>
      <c r="H669" s="76"/>
    </row>
    <row r="670" spans="1:8" ht="15.75" x14ac:dyDescent="0.25">
      <c r="A670" s="47"/>
      <c r="B670" s="50"/>
      <c r="C670" s="45"/>
      <c r="D670" s="45"/>
      <c r="E670" s="48"/>
      <c r="F670" s="75">
        <f t="shared" si="69"/>
        <v>0</v>
      </c>
      <c r="G670" s="76"/>
      <c r="H670" s="76"/>
    </row>
    <row r="671" spans="1:8" ht="15.75" x14ac:dyDescent="0.25">
      <c r="A671" s="47"/>
      <c r="B671" s="50"/>
      <c r="C671" s="45"/>
      <c r="D671" s="45"/>
      <c r="E671" s="48" t="s">
        <v>359</v>
      </c>
      <c r="F671" s="75">
        <f t="shared" si="69"/>
        <v>0</v>
      </c>
      <c r="G671" s="76"/>
      <c r="H671" s="76"/>
    </row>
    <row r="672" spans="1:8" ht="14.25" customHeight="1" x14ac:dyDescent="0.2">
      <c r="A672" s="47">
        <v>2840</v>
      </c>
      <c r="B672" s="46" t="s">
        <v>299</v>
      </c>
      <c r="C672" s="72">
        <v>4</v>
      </c>
      <c r="D672" s="72">
        <v>0</v>
      </c>
      <c r="E672" s="49" t="s">
        <v>313</v>
      </c>
      <c r="F672" s="75">
        <f t="shared" si="64"/>
        <v>0</v>
      </c>
      <c r="G672" s="75">
        <f>G674+G680+G686</f>
        <v>0</v>
      </c>
      <c r="H672" s="75">
        <f>H674+H680+H686</f>
        <v>0</v>
      </c>
    </row>
    <row r="673" spans="1:10" s="79" customFormat="1" ht="10.5" customHeight="1" x14ac:dyDescent="0.25">
      <c r="A673" s="47"/>
      <c r="B673" s="46"/>
      <c r="C673" s="72"/>
      <c r="D673" s="72"/>
      <c r="E673" s="48" t="s">
        <v>29</v>
      </c>
      <c r="F673" s="75"/>
      <c r="G673" s="81"/>
      <c r="H673" s="81"/>
      <c r="J673" s="150"/>
    </row>
    <row r="674" spans="1:10" ht="14.25" customHeight="1" x14ac:dyDescent="0.2">
      <c r="A674" s="47">
        <v>2841</v>
      </c>
      <c r="B674" s="50" t="s">
        <v>299</v>
      </c>
      <c r="C674" s="45">
        <v>4</v>
      </c>
      <c r="D674" s="45">
        <v>1</v>
      </c>
      <c r="E674" s="48" t="s">
        <v>314</v>
      </c>
      <c r="F674" s="75">
        <f t="shared" si="64"/>
        <v>0</v>
      </c>
      <c r="G674" s="75">
        <f>SUM(G676:G679)</f>
        <v>0</v>
      </c>
      <c r="H674" s="75">
        <f>SUM(H676:H679)</f>
        <v>0</v>
      </c>
    </row>
    <row r="675" spans="1:10" ht="27" x14ac:dyDescent="0.25">
      <c r="A675" s="47"/>
      <c r="B675" s="50"/>
      <c r="C675" s="45"/>
      <c r="D675" s="45"/>
      <c r="E675" s="48" t="s">
        <v>358</v>
      </c>
      <c r="F675" s="75"/>
      <c r="G675" s="76"/>
      <c r="H675" s="76"/>
    </row>
    <row r="676" spans="1:10" ht="15.75" x14ac:dyDescent="0.25">
      <c r="A676" s="47"/>
      <c r="B676" s="50"/>
      <c r="C676" s="45"/>
      <c r="D676" s="45"/>
      <c r="E676" s="48" t="s">
        <v>359</v>
      </c>
      <c r="F676" s="75">
        <f t="shared" ref="F676:F680" si="70">G676+H676</f>
        <v>0</v>
      </c>
      <c r="G676" s="76"/>
      <c r="H676" s="76"/>
    </row>
    <row r="677" spans="1:10" ht="15.75" x14ac:dyDescent="0.25">
      <c r="A677" s="47"/>
      <c r="B677" s="50"/>
      <c r="C677" s="45"/>
      <c r="D677" s="45"/>
      <c r="E677" s="48"/>
      <c r="F677" s="75">
        <f t="shared" si="70"/>
        <v>0</v>
      </c>
      <c r="G677" s="76"/>
      <c r="H677" s="76"/>
    </row>
    <row r="678" spans="1:10" ht="15.75" x14ac:dyDescent="0.25">
      <c r="A678" s="47"/>
      <c r="B678" s="50"/>
      <c r="C678" s="45"/>
      <c r="D678" s="45"/>
      <c r="E678" s="48"/>
      <c r="F678" s="75">
        <f t="shared" si="70"/>
        <v>0</v>
      </c>
      <c r="G678" s="76"/>
      <c r="H678" s="76"/>
    </row>
    <row r="679" spans="1:10" ht="15.75" x14ac:dyDescent="0.25">
      <c r="A679" s="47"/>
      <c r="B679" s="50"/>
      <c r="C679" s="45"/>
      <c r="D679" s="45"/>
      <c r="E679" s="48" t="s">
        <v>359</v>
      </c>
      <c r="F679" s="75">
        <f t="shared" si="70"/>
        <v>0</v>
      </c>
      <c r="G679" s="76"/>
      <c r="H679" s="76"/>
    </row>
    <row r="680" spans="1:10" ht="32.25" customHeight="1" x14ac:dyDescent="0.2">
      <c r="A680" s="47">
        <v>2842</v>
      </c>
      <c r="B680" s="50" t="s">
        <v>299</v>
      </c>
      <c r="C680" s="45">
        <v>4</v>
      </c>
      <c r="D680" s="45">
        <v>2</v>
      </c>
      <c r="E680" s="48" t="s">
        <v>315</v>
      </c>
      <c r="F680" s="75">
        <f t="shared" si="70"/>
        <v>0</v>
      </c>
      <c r="G680" s="75">
        <f>SUM(G682:G685)</f>
        <v>0</v>
      </c>
      <c r="H680" s="75">
        <f>SUM(H682:H685)</f>
        <v>0</v>
      </c>
    </row>
    <row r="681" spans="1:10" ht="27" x14ac:dyDescent="0.25">
      <c r="A681" s="47"/>
      <c r="B681" s="50"/>
      <c r="C681" s="45"/>
      <c r="D681" s="45"/>
      <c r="E681" s="48" t="s">
        <v>358</v>
      </c>
      <c r="F681" s="75"/>
      <c r="G681" s="76"/>
      <c r="H681" s="76"/>
    </row>
    <row r="682" spans="1:10" ht="15.75" x14ac:dyDescent="0.25">
      <c r="A682" s="47"/>
      <c r="B682" s="50"/>
      <c r="C682" s="45"/>
      <c r="D682" s="45"/>
      <c r="E682" s="48" t="s">
        <v>359</v>
      </c>
      <c r="F682" s="75">
        <f t="shared" ref="F682:F686" si="71">G682+H682</f>
        <v>0</v>
      </c>
      <c r="G682" s="76"/>
      <c r="H682" s="76"/>
    </row>
    <row r="683" spans="1:10" ht="15.75" x14ac:dyDescent="0.25">
      <c r="A683" s="47"/>
      <c r="B683" s="50"/>
      <c r="C683" s="45"/>
      <c r="D683" s="45"/>
      <c r="E683" s="48"/>
      <c r="F683" s="75">
        <f t="shared" si="71"/>
        <v>0</v>
      </c>
      <c r="G683" s="76"/>
      <c r="H683" s="76"/>
    </row>
    <row r="684" spans="1:10" ht="15.75" x14ac:dyDescent="0.25">
      <c r="A684" s="47"/>
      <c r="B684" s="50"/>
      <c r="C684" s="45"/>
      <c r="D684" s="45"/>
      <c r="E684" s="48"/>
      <c r="F684" s="75">
        <f t="shared" si="71"/>
        <v>0</v>
      </c>
      <c r="G684" s="76"/>
      <c r="H684" s="76"/>
    </row>
    <row r="685" spans="1:10" ht="15.75" x14ac:dyDescent="0.25">
      <c r="A685" s="47"/>
      <c r="B685" s="50"/>
      <c r="C685" s="45"/>
      <c r="D685" s="45"/>
      <c r="E685" s="48" t="s">
        <v>359</v>
      </c>
      <c r="F685" s="75">
        <f t="shared" si="71"/>
        <v>0</v>
      </c>
      <c r="G685" s="76"/>
      <c r="H685" s="76"/>
    </row>
    <row r="686" spans="1:10" x14ac:dyDescent="0.2">
      <c r="A686" s="47">
        <v>2843</v>
      </c>
      <c r="B686" s="50" t="s">
        <v>299</v>
      </c>
      <c r="C686" s="45">
        <v>4</v>
      </c>
      <c r="D686" s="45">
        <v>3</v>
      </c>
      <c r="E686" s="48" t="s">
        <v>313</v>
      </c>
      <c r="F686" s="75">
        <f t="shared" si="71"/>
        <v>0</v>
      </c>
      <c r="G686" s="75">
        <f>SUM(G688:G691)</f>
        <v>0</v>
      </c>
      <c r="H686" s="75">
        <f>SUM(H688:H691)</f>
        <v>0</v>
      </c>
    </row>
    <row r="687" spans="1:10" ht="27" x14ac:dyDescent="0.25">
      <c r="A687" s="47"/>
      <c r="B687" s="50"/>
      <c r="C687" s="45"/>
      <c r="D687" s="45"/>
      <c r="E687" s="48" t="s">
        <v>358</v>
      </c>
      <c r="F687" s="75"/>
      <c r="G687" s="76"/>
      <c r="H687" s="76"/>
    </row>
    <row r="688" spans="1:10" ht="15.75" x14ac:dyDescent="0.25">
      <c r="A688" s="47"/>
      <c r="B688" s="50"/>
      <c r="C688" s="45"/>
      <c r="D688" s="45"/>
      <c r="E688" s="48" t="s">
        <v>359</v>
      </c>
      <c r="F688" s="75">
        <f t="shared" ref="F688:F691" si="72">G688+H688</f>
        <v>0</v>
      </c>
      <c r="G688" s="76"/>
      <c r="H688" s="76"/>
    </row>
    <row r="689" spans="1:10" ht="15.75" x14ac:dyDescent="0.25">
      <c r="A689" s="47"/>
      <c r="B689" s="50"/>
      <c r="C689" s="45"/>
      <c r="D689" s="45"/>
      <c r="E689" s="48"/>
      <c r="F689" s="75">
        <f t="shared" si="72"/>
        <v>0</v>
      </c>
      <c r="G689" s="76"/>
      <c r="H689" s="76"/>
    </row>
    <row r="690" spans="1:10" ht="15.75" x14ac:dyDescent="0.25">
      <c r="A690" s="47"/>
      <c r="B690" s="50"/>
      <c r="C690" s="45"/>
      <c r="D690" s="45"/>
      <c r="E690" s="48"/>
      <c r="F690" s="75">
        <f t="shared" si="72"/>
        <v>0</v>
      </c>
      <c r="G690" s="76"/>
      <c r="H690" s="76"/>
    </row>
    <row r="691" spans="1:10" ht="15.75" x14ac:dyDescent="0.25">
      <c r="A691" s="47"/>
      <c r="B691" s="50"/>
      <c r="C691" s="45"/>
      <c r="D691" s="45"/>
      <c r="E691" s="48" t="s">
        <v>359</v>
      </c>
      <c r="F691" s="75">
        <f t="shared" si="72"/>
        <v>0</v>
      </c>
      <c r="G691" s="76"/>
      <c r="H691" s="76"/>
    </row>
    <row r="692" spans="1:10" ht="26.25" customHeight="1" x14ac:dyDescent="0.2">
      <c r="A692" s="47">
        <v>2850</v>
      </c>
      <c r="B692" s="46" t="s">
        <v>299</v>
      </c>
      <c r="C692" s="72">
        <v>5</v>
      </c>
      <c r="D692" s="72">
        <v>0</v>
      </c>
      <c r="E692" s="53" t="s">
        <v>316</v>
      </c>
      <c r="F692" s="75">
        <f t="shared" si="64"/>
        <v>0</v>
      </c>
      <c r="G692" s="75">
        <f>G694</f>
        <v>0</v>
      </c>
      <c r="H692" s="75">
        <f>H694</f>
        <v>0</v>
      </c>
    </row>
    <row r="693" spans="1:10" s="79" customFormat="1" ht="10.5" customHeight="1" x14ac:dyDescent="0.25">
      <c r="A693" s="47"/>
      <c r="B693" s="46"/>
      <c r="C693" s="72"/>
      <c r="D693" s="72"/>
      <c r="E693" s="48" t="s">
        <v>29</v>
      </c>
      <c r="F693" s="75">
        <f t="shared" si="64"/>
        <v>0</v>
      </c>
      <c r="G693" s="81"/>
      <c r="H693" s="81"/>
      <c r="J693" s="150"/>
    </row>
    <row r="694" spans="1:10" ht="30" customHeight="1" x14ac:dyDescent="0.2">
      <c r="A694" s="47">
        <v>2851</v>
      </c>
      <c r="B694" s="46" t="s">
        <v>299</v>
      </c>
      <c r="C694" s="72">
        <v>5</v>
      </c>
      <c r="D694" s="72">
        <v>1</v>
      </c>
      <c r="E694" s="54" t="s">
        <v>316</v>
      </c>
      <c r="F694" s="75">
        <f t="shared" si="64"/>
        <v>0</v>
      </c>
      <c r="G694" s="75">
        <f>SUM(G696:G699)</f>
        <v>0</v>
      </c>
      <c r="H694" s="75">
        <f>SUM(H696:H699)</f>
        <v>0</v>
      </c>
    </row>
    <row r="695" spans="1:10" ht="27" x14ac:dyDescent="0.25">
      <c r="A695" s="47"/>
      <c r="B695" s="50"/>
      <c r="C695" s="45"/>
      <c r="D695" s="45"/>
      <c r="E695" s="48" t="s">
        <v>358</v>
      </c>
      <c r="F695" s="75"/>
      <c r="G695" s="76"/>
      <c r="H695" s="76"/>
    </row>
    <row r="696" spans="1:10" ht="15.75" x14ac:dyDescent="0.25">
      <c r="A696" s="47"/>
      <c r="B696" s="50"/>
      <c r="C696" s="45"/>
      <c r="D696" s="45"/>
      <c r="E696" s="48" t="s">
        <v>359</v>
      </c>
      <c r="F696" s="75">
        <f t="shared" ref="F696:F702" si="73">G696+H696</f>
        <v>0</v>
      </c>
      <c r="G696" s="76"/>
      <c r="H696" s="76"/>
    </row>
    <row r="697" spans="1:10" ht="15.75" x14ac:dyDescent="0.25">
      <c r="A697" s="47"/>
      <c r="B697" s="50"/>
      <c r="C697" s="45"/>
      <c r="D697" s="45"/>
      <c r="E697" s="48"/>
      <c r="F697" s="75">
        <f t="shared" si="73"/>
        <v>0</v>
      </c>
      <c r="G697" s="76"/>
      <c r="H697" s="76"/>
    </row>
    <row r="698" spans="1:10" ht="15.75" x14ac:dyDescent="0.25">
      <c r="A698" s="47"/>
      <c r="B698" s="50"/>
      <c r="C698" s="45"/>
      <c r="D698" s="45"/>
      <c r="E698" s="48"/>
      <c r="F698" s="75">
        <f t="shared" si="73"/>
        <v>0</v>
      </c>
      <c r="G698" s="76"/>
      <c r="H698" s="76"/>
    </row>
    <row r="699" spans="1:10" ht="15.75" x14ac:dyDescent="0.25">
      <c r="A699" s="47"/>
      <c r="B699" s="50"/>
      <c r="C699" s="45"/>
      <c r="D699" s="45"/>
      <c r="E699" s="48" t="s">
        <v>359</v>
      </c>
      <c r="F699" s="75">
        <f t="shared" si="73"/>
        <v>0</v>
      </c>
      <c r="G699" s="76"/>
      <c r="H699" s="76"/>
    </row>
    <row r="700" spans="1:10" ht="27" customHeight="1" x14ac:dyDescent="0.2">
      <c r="A700" s="47">
        <v>2860</v>
      </c>
      <c r="B700" s="46" t="s">
        <v>299</v>
      </c>
      <c r="C700" s="72">
        <v>6</v>
      </c>
      <c r="D700" s="72">
        <v>0</v>
      </c>
      <c r="E700" s="53" t="s">
        <v>317</v>
      </c>
      <c r="F700" s="75">
        <f t="shared" si="73"/>
        <v>0</v>
      </c>
      <c r="G700" s="75">
        <f>G702</f>
        <v>0</v>
      </c>
      <c r="H700" s="75">
        <f>H702</f>
        <v>0</v>
      </c>
    </row>
    <row r="701" spans="1:10" s="79" customFormat="1" ht="10.5" customHeight="1" x14ac:dyDescent="0.25">
      <c r="A701" s="47"/>
      <c r="B701" s="46"/>
      <c r="C701" s="72"/>
      <c r="D701" s="72"/>
      <c r="E701" s="48" t="s">
        <v>29</v>
      </c>
      <c r="F701" s="75">
        <f t="shared" si="73"/>
        <v>0</v>
      </c>
      <c r="G701" s="81"/>
      <c r="H701" s="81"/>
      <c r="J701" s="150"/>
    </row>
    <row r="702" spans="1:10" ht="12" customHeight="1" x14ac:dyDescent="0.2">
      <c r="A702" s="47">
        <v>2861</v>
      </c>
      <c r="B702" s="50" t="s">
        <v>299</v>
      </c>
      <c r="C702" s="45">
        <v>6</v>
      </c>
      <c r="D702" s="45">
        <v>1</v>
      </c>
      <c r="E702" s="54" t="s">
        <v>317</v>
      </c>
      <c r="F702" s="75">
        <f t="shared" si="73"/>
        <v>0</v>
      </c>
      <c r="G702" s="75">
        <f>SUM(G704:G707)</f>
        <v>0</v>
      </c>
      <c r="H702" s="75">
        <f>SUM(H704:H707)</f>
        <v>0</v>
      </c>
    </row>
    <row r="703" spans="1:10" ht="27" x14ac:dyDescent="0.25">
      <c r="A703" s="47"/>
      <c r="B703" s="50"/>
      <c r="C703" s="45"/>
      <c r="D703" s="45"/>
      <c r="E703" s="48" t="s">
        <v>358</v>
      </c>
      <c r="F703" s="75"/>
      <c r="G703" s="76"/>
      <c r="H703" s="76"/>
    </row>
    <row r="704" spans="1:10" ht="15.75" x14ac:dyDescent="0.25">
      <c r="A704" s="47"/>
      <c r="B704" s="50"/>
      <c r="C704" s="45"/>
      <c r="D704" s="45"/>
      <c r="E704" s="48" t="s">
        <v>359</v>
      </c>
      <c r="F704" s="75">
        <f t="shared" ref="F704:F767" si="74">G704+H704</f>
        <v>0</v>
      </c>
      <c r="G704" s="76"/>
      <c r="H704" s="76"/>
    </row>
    <row r="705" spans="1:10" ht="15.75" x14ac:dyDescent="0.25">
      <c r="A705" s="47"/>
      <c r="B705" s="50"/>
      <c r="C705" s="45"/>
      <c r="D705" s="45"/>
      <c r="E705" s="48"/>
      <c r="F705" s="75">
        <f t="shared" si="74"/>
        <v>0</v>
      </c>
      <c r="G705" s="76"/>
      <c r="H705" s="76"/>
    </row>
    <row r="706" spans="1:10" ht="15.75" x14ac:dyDescent="0.25">
      <c r="A706" s="47"/>
      <c r="B706" s="50"/>
      <c r="C706" s="45"/>
      <c r="D706" s="45"/>
      <c r="E706" s="48"/>
      <c r="F706" s="75">
        <f t="shared" si="74"/>
        <v>0</v>
      </c>
      <c r="G706" s="76"/>
      <c r="H706" s="76"/>
    </row>
    <row r="707" spans="1:10" ht="15.75" x14ac:dyDescent="0.25">
      <c r="A707" s="47"/>
      <c r="B707" s="50"/>
      <c r="C707" s="45"/>
      <c r="D707" s="45"/>
      <c r="E707" s="48" t="s">
        <v>359</v>
      </c>
      <c r="F707" s="75">
        <f t="shared" si="74"/>
        <v>0</v>
      </c>
      <c r="G707" s="76"/>
      <c r="H707" s="76"/>
    </row>
    <row r="708" spans="1:10" s="73" customFormat="1" ht="44.25" customHeight="1" x14ac:dyDescent="0.25">
      <c r="A708" s="87">
        <v>2900</v>
      </c>
      <c r="B708" s="85" t="s">
        <v>318</v>
      </c>
      <c r="C708" s="86">
        <v>0</v>
      </c>
      <c r="D708" s="86">
        <v>0</v>
      </c>
      <c r="E708" s="88" t="s">
        <v>367</v>
      </c>
      <c r="F708" s="89">
        <f t="shared" si="74"/>
        <v>368036.89999999997</v>
      </c>
      <c r="G708" s="89">
        <f>G710+G724+G738+G752+G766+G796+G804+G812</f>
        <v>362776.89999999997</v>
      </c>
      <c r="H708" s="89">
        <f>H710+H724+H738+H752+H766+H796+H804+H812</f>
        <v>5260</v>
      </c>
      <c r="J708" s="149"/>
    </row>
    <row r="709" spans="1:10" ht="11.25" customHeight="1" x14ac:dyDescent="0.25">
      <c r="A709" s="47"/>
      <c r="B709" s="46"/>
      <c r="C709" s="72"/>
      <c r="D709" s="72"/>
      <c r="E709" s="48" t="s">
        <v>182</v>
      </c>
      <c r="F709" s="75"/>
      <c r="G709" s="76"/>
      <c r="H709" s="76"/>
    </row>
    <row r="710" spans="1:10" x14ac:dyDescent="0.2">
      <c r="A710" s="47">
        <v>2910</v>
      </c>
      <c r="B710" s="46" t="s">
        <v>318</v>
      </c>
      <c r="C710" s="72">
        <v>1</v>
      </c>
      <c r="D710" s="72">
        <v>0</v>
      </c>
      <c r="E710" s="49" t="s">
        <v>319</v>
      </c>
      <c r="F710" s="75">
        <f t="shared" si="74"/>
        <v>307864.59999999998</v>
      </c>
      <c r="G710" s="127">
        <f>G712+G718</f>
        <v>307864.59999999998</v>
      </c>
      <c r="H710" s="75">
        <f>H712+H718</f>
        <v>0</v>
      </c>
      <c r="J710" s="144">
        <v>288786</v>
      </c>
    </row>
    <row r="711" spans="1:10" s="79" customFormat="1" ht="10.5" customHeight="1" x14ac:dyDescent="0.25">
      <c r="A711" s="47"/>
      <c r="B711" s="46"/>
      <c r="C711" s="72"/>
      <c r="D711" s="72"/>
      <c r="E711" s="48" t="s">
        <v>29</v>
      </c>
      <c r="F711" s="75"/>
      <c r="G711" s="81"/>
      <c r="H711" s="81"/>
      <c r="J711" s="150"/>
    </row>
    <row r="712" spans="1:10" x14ac:dyDescent="0.2">
      <c r="A712" s="47">
        <v>2911</v>
      </c>
      <c r="B712" s="50" t="s">
        <v>318</v>
      </c>
      <c r="C712" s="45">
        <v>1</v>
      </c>
      <c r="D712" s="45">
        <v>1</v>
      </c>
      <c r="E712" s="48" t="s">
        <v>320</v>
      </c>
      <c r="F712" s="75">
        <f t="shared" si="74"/>
        <v>307864.59999999998</v>
      </c>
      <c r="G712" s="75">
        <f>SUM(G714:G717)</f>
        <v>307864.59999999998</v>
      </c>
      <c r="H712" s="75">
        <f>SUM(H714:H717)</f>
        <v>0</v>
      </c>
    </row>
    <row r="713" spans="1:10" ht="27" x14ac:dyDescent="0.25">
      <c r="A713" s="47"/>
      <c r="B713" s="50"/>
      <c r="C713" s="45"/>
      <c r="D713" s="45"/>
      <c r="E713" s="48" t="s">
        <v>358</v>
      </c>
      <c r="F713" s="75"/>
      <c r="G713" s="76"/>
      <c r="H713" s="76"/>
    </row>
    <row r="714" spans="1:10" ht="15.75" x14ac:dyDescent="0.25">
      <c r="A714" s="47"/>
      <c r="B714" s="50"/>
      <c r="C714" s="45"/>
      <c r="D714" s="45"/>
      <c r="E714" s="48">
        <v>4511</v>
      </c>
      <c r="F714" s="75">
        <f t="shared" ref="F714:F718" si="75">G714+H714</f>
        <v>305175</v>
      </c>
      <c r="G714" s="100">
        <v>305175</v>
      </c>
      <c r="H714" s="76"/>
    </row>
    <row r="715" spans="1:10" ht="15.75" x14ac:dyDescent="0.25">
      <c r="A715" s="47"/>
      <c r="B715" s="50"/>
      <c r="C715" s="45"/>
      <c r="D715" s="45"/>
      <c r="E715" s="48"/>
      <c r="F715" s="75">
        <f t="shared" si="75"/>
        <v>2689.6</v>
      </c>
      <c r="G715" s="76">
        <f>2689.6</f>
        <v>2689.6</v>
      </c>
      <c r="H715" s="76"/>
    </row>
    <row r="716" spans="1:10" ht="15.75" x14ac:dyDescent="0.25">
      <c r="A716" s="47"/>
      <c r="B716" s="50"/>
      <c r="C716" s="45"/>
      <c r="D716" s="45"/>
      <c r="E716" s="48"/>
      <c r="F716" s="75">
        <f t="shared" si="75"/>
        <v>0</v>
      </c>
      <c r="G716" s="76"/>
      <c r="H716" s="76"/>
    </row>
    <row r="717" spans="1:10" ht="15.75" x14ac:dyDescent="0.25">
      <c r="A717" s="47"/>
      <c r="B717" s="50"/>
      <c r="C717" s="45"/>
      <c r="D717" s="45"/>
      <c r="E717" s="48" t="s">
        <v>359</v>
      </c>
      <c r="F717" s="75">
        <f t="shared" si="75"/>
        <v>0</v>
      </c>
      <c r="G717" s="76"/>
      <c r="H717" s="76"/>
    </row>
    <row r="718" spans="1:10" x14ac:dyDescent="0.2">
      <c r="A718" s="47">
        <v>2912</v>
      </c>
      <c r="B718" s="50" t="s">
        <v>318</v>
      </c>
      <c r="C718" s="45">
        <v>1</v>
      </c>
      <c r="D718" s="45">
        <v>2</v>
      </c>
      <c r="E718" s="48" t="s">
        <v>321</v>
      </c>
      <c r="F718" s="75">
        <f t="shared" si="75"/>
        <v>0</v>
      </c>
      <c r="G718" s="75">
        <f>SUM(G720:G723)</f>
        <v>0</v>
      </c>
      <c r="H718" s="75">
        <f>SUM(H720:H723)</f>
        <v>0</v>
      </c>
    </row>
    <row r="719" spans="1:10" ht="27" x14ac:dyDescent="0.25">
      <c r="A719" s="47"/>
      <c r="B719" s="50"/>
      <c r="C719" s="45"/>
      <c r="D719" s="45"/>
      <c r="E719" s="48" t="s">
        <v>358</v>
      </c>
      <c r="F719" s="75"/>
      <c r="G719" s="76"/>
      <c r="H719" s="76"/>
    </row>
    <row r="720" spans="1:10" ht="15.75" x14ac:dyDescent="0.25">
      <c r="A720" s="47"/>
      <c r="B720" s="50"/>
      <c r="C720" s="45"/>
      <c r="D720" s="45"/>
      <c r="E720" s="48" t="s">
        <v>359</v>
      </c>
      <c r="F720" s="75">
        <f t="shared" ref="F720:F723" si="76">G720+H720</f>
        <v>0</v>
      </c>
      <c r="G720" s="76"/>
      <c r="H720" s="76"/>
    </row>
    <row r="721" spans="1:10" ht="15.75" x14ac:dyDescent="0.25">
      <c r="A721" s="47"/>
      <c r="B721" s="50"/>
      <c r="C721" s="45"/>
      <c r="D721" s="45"/>
      <c r="E721" s="48"/>
      <c r="F721" s="75">
        <f t="shared" si="76"/>
        <v>0</v>
      </c>
      <c r="G721" s="76"/>
      <c r="H721" s="76"/>
    </row>
    <row r="722" spans="1:10" ht="15.75" x14ac:dyDescent="0.25">
      <c r="A722" s="47"/>
      <c r="B722" s="50"/>
      <c r="C722" s="45"/>
      <c r="D722" s="45"/>
      <c r="E722" s="48"/>
      <c r="F722" s="75">
        <f t="shared" si="76"/>
        <v>0</v>
      </c>
      <c r="G722" s="76"/>
      <c r="H722" s="76"/>
    </row>
    <row r="723" spans="1:10" ht="15.75" x14ac:dyDescent="0.25">
      <c r="A723" s="47"/>
      <c r="B723" s="50"/>
      <c r="C723" s="45"/>
      <c r="D723" s="45"/>
      <c r="E723" s="48" t="s">
        <v>359</v>
      </c>
      <c r="F723" s="75">
        <f t="shared" si="76"/>
        <v>0</v>
      </c>
      <c r="G723" s="76"/>
      <c r="H723" s="76"/>
    </row>
    <row r="724" spans="1:10" x14ac:dyDescent="0.2">
      <c r="A724" s="47">
        <v>2920</v>
      </c>
      <c r="B724" s="46" t="s">
        <v>318</v>
      </c>
      <c r="C724" s="72">
        <v>2</v>
      </c>
      <c r="D724" s="72">
        <v>0</v>
      </c>
      <c r="E724" s="49" t="s">
        <v>322</v>
      </c>
      <c r="F724" s="75">
        <f t="shared" si="74"/>
        <v>0</v>
      </c>
      <c r="G724" s="75">
        <f>G726+G732</f>
        <v>0</v>
      </c>
      <c r="H724" s="75">
        <f>H726+H732</f>
        <v>0</v>
      </c>
    </row>
    <row r="725" spans="1:10" s="79" customFormat="1" ht="10.5" customHeight="1" x14ac:dyDescent="0.25">
      <c r="A725" s="47"/>
      <c r="B725" s="46"/>
      <c r="C725" s="72"/>
      <c r="D725" s="72"/>
      <c r="E725" s="48" t="s">
        <v>29</v>
      </c>
      <c r="F725" s="75">
        <f t="shared" si="74"/>
        <v>0</v>
      </c>
      <c r="G725" s="81"/>
      <c r="H725" s="81"/>
      <c r="J725" s="150"/>
    </row>
    <row r="726" spans="1:10" x14ac:dyDescent="0.2">
      <c r="A726" s="47">
        <v>2921</v>
      </c>
      <c r="B726" s="50" t="s">
        <v>318</v>
      </c>
      <c r="C726" s="45">
        <v>2</v>
      </c>
      <c r="D726" s="45">
        <v>1</v>
      </c>
      <c r="E726" s="48" t="s">
        <v>323</v>
      </c>
      <c r="F726" s="75">
        <f t="shared" si="74"/>
        <v>0</v>
      </c>
      <c r="G726" s="75">
        <f>SUM(G728:G731)</f>
        <v>0</v>
      </c>
      <c r="H726" s="75">
        <f>SUM(H728:H731)</f>
        <v>0</v>
      </c>
    </row>
    <row r="727" spans="1:10" ht="27" x14ac:dyDescent="0.25">
      <c r="A727" s="47"/>
      <c r="B727" s="50"/>
      <c r="C727" s="45"/>
      <c r="D727" s="45"/>
      <c r="E727" s="48" t="s">
        <v>358</v>
      </c>
      <c r="F727" s="75"/>
      <c r="G727" s="76"/>
      <c r="H727" s="76"/>
    </row>
    <row r="728" spans="1:10" ht="15.75" x14ac:dyDescent="0.25">
      <c r="A728" s="47"/>
      <c r="B728" s="50"/>
      <c r="C728" s="45"/>
      <c r="D728" s="45"/>
      <c r="E728" s="48" t="s">
        <v>359</v>
      </c>
      <c r="F728" s="75">
        <f t="shared" ref="F728:F732" si="77">G728+H728</f>
        <v>0</v>
      </c>
      <c r="G728" s="76"/>
      <c r="H728" s="76"/>
    </row>
    <row r="729" spans="1:10" ht="15.75" x14ac:dyDescent="0.25">
      <c r="A729" s="47"/>
      <c r="B729" s="50"/>
      <c r="C729" s="45"/>
      <c r="D729" s="45"/>
      <c r="E729" s="48"/>
      <c r="F729" s="75">
        <f t="shared" si="77"/>
        <v>0</v>
      </c>
      <c r="G729" s="76"/>
      <c r="H729" s="76"/>
    </row>
    <row r="730" spans="1:10" ht="15.75" x14ac:dyDescent="0.25">
      <c r="A730" s="47"/>
      <c r="B730" s="50"/>
      <c r="C730" s="45"/>
      <c r="D730" s="45"/>
      <c r="E730" s="48"/>
      <c r="F730" s="75">
        <f t="shared" si="77"/>
        <v>0</v>
      </c>
      <c r="G730" s="76"/>
      <c r="H730" s="76"/>
    </row>
    <row r="731" spans="1:10" ht="15.75" x14ac:dyDescent="0.25">
      <c r="A731" s="47"/>
      <c r="B731" s="50"/>
      <c r="C731" s="45"/>
      <c r="D731" s="45"/>
      <c r="E731" s="48" t="s">
        <v>359</v>
      </c>
      <c r="F731" s="75">
        <f t="shared" si="77"/>
        <v>0</v>
      </c>
      <c r="G731" s="76"/>
      <c r="H731" s="76"/>
    </row>
    <row r="732" spans="1:10" x14ac:dyDescent="0.2">
      <c r="A732" s="47">
        <v>2922</v>
      </c>
      <c r="B732" s="50" t="s">
        <v>318</v>
      </c>
      <c r="C732" s="45">
        <v>2</v>
      </c>
      <c r="D732" s="45">
        <v>2</v>
      </c>
      <c r="E732" s="48" t="s">
        <v>324</v>
      </c>
      <c r="F732" s="75">
        <f t="shared" si="77"/>
        <v>0</v>
      </c>
      <c r="G732" s="75">
        <f>SUM(G734:G737)</f>
        <v>0</v>
      </c>
      <c r="H732" s="75">
        <f>SUM(H734:H737)</f>
        <v>0</v>
      </c>
    </row>
    <row r="733" spans="1:10" ht="27" x14ac:dyDescent="0.25">
      <c r="A733" s="47"/>
      <c r="B733" s="50"/>
      <c r="C733" s="45"/>
      <c r="D733" s="45"/>
      <c r="E733" s="48" t="s">
        <v>358</v>
      </c>
      <c r="F733" s="75"/>
      <c r="G733" s="76"/>
      <c r="H733" s="76"/>
    </row>
    <row r="734" spans="1:10" ht="15.75" x14ac:dyDescent="0.25">
      <c r="A734" s="47"/>
      <c r="B734" s="50"/>
      <c r="C734" s="45"/>
      <c r="D734" s="45"/>
      <c r="E734" s="48" t="s">
        <v>359</v>
      </c>
      <c r="F734" s="75">
        <f t="shared" ref="F734:F737" si="78">G734+H734</f>
        <v>0</v>
      </c>
      <c r="G734" s="76"/>
      <c r="H734" s="76"/>
    </row>
    <row r="735" spans="1:10" ht="15.75" x14ac:dyDescent="0.25">
      <c r="A735" s="47"/>
      <c r="B735" s="50"/>
      <c r="C735" s="45"/>
      <c r="D735" s="45"/>
      <c r="E735" s="48"/>
      <c r="F735" s="75">
        <f t="shared" si="78"/>
        <v>0</v>
      </c>
      <c r="G735" s="76"/>
      <c r="H735" s="76"/>
    </row>
    <row r="736" spans="1:10" ht="15.75" x14ac:dyDescent="0.25">
      <c r="A736" s="47"/>
      <c r="B736" s="50"/>
      <c r="C736" s="45"/>
      <c r="D736" s="45"/>
      <c r="E736" s="48"/>
      <c r="F736" s="75">
        <f t="shared" si="78"/>
        <v>0</v>
      </c>
      <c r="G736" s="76"/>
      <c r="H736" s="76"/>
    </row>
    <row r="737" spans="1:10" ht="15.75" x14ac:dyDescent="0.25">
      <c r="A737" s="47"/>
      <c r="B737" s="50"/>
      <c r="C737" s="45"/>
      <c r="D737" s="45"/>
      <c r="E737" s="48" t="s">
        <v>359</v>
      </c>
      <c r="F737" s="75">
        <f t="shared" si="78"/>
        <v>0</v>
      </c>
      <c r="G737" s="76"/>
      <c r="H737" s="76"/>
    </row>
    <row r="738" spans="1:10" ht="27" x14ac:dyDescent="0.2">
      <c r="A738" s="47">
        <v>2930</v>
      </c>
      <c r="B738" s="46" t="s">
        <v>318</v>
      </c>
      <c r="C738" s="72">
        <v>3</v>
      </c>
      <c r="D738" s="72">
        <v>0</v>
      </c>
      <c r="E738" s="49" t="s">
        <v>325</v>
      </c>
      <c r="F738" s="75">
        <f t="shared" si="74"/>
        <v>0</v>
      </c>
      <c r="G738" s="75">
        <f>G740+G746</f>
        <v>0</v>
      </c>
      <c r="H738" s="75">
        <f>H740+H746</f>
        <v>0</v>
      </c>
    </row>
    <row r="739" spans="1:10" s="79" customFormat="1" ht="10.5" customHeight="1" x14ac:dyDescent="0.25">
      <c r="A739" s="47"/>
      <c r="B739" s="46"/>
      <c r="C739" s="72"/>
      <c r="D739" s="72"/>
      <c r="E739" s="48" t="s">
        <v>29</v>
      </c>
      <c r="F739" s="75">
        <f t="shared" si="74"/>
        <v>0</v>
      </c>
      <c r="G739" s="81"/>
      <c r="H739" s="81"/>
      <c r="J739" s="150"/>
    </row>
    <row r="740" spans="1:10" ht="27" x14ac:dyDescent="0.2">
      <c r="A740" s="47">
        <v>2931</v>
      </c>
      <c r="B740" s="50" t="s">
        <v>318</v>
      </c>
      <c r="C740" s="45">
        <v>3</v>
      </c>
      <c r="D740" s="45">
        <v>1</v>
      </c>
      <c r="E740" s="48" t="s">
        <v>326</v>
      </c>
      <c r="F740" s="75">
        <f t="shared" si="74"/>
        <v>0</v>
      </c>
      <c r="G740" s="75">
        <f>SUM(G742:G745)</f>
        <v>0</v>
      </c>
      <c r="H740" s="75">
        <f>SUM(H742:H745)</f>
        <v>0</v>
      </c>
    </row>
    <row r="741" spans="1:10" ht="27" x14ac:dyDescent="0.25">
      <c r="A741" s="47"/>
      <c r="B741" s="50"/>
      <c r="C741" s="45"/>
      <c r="D741" s="45"/>
      <c r="E741" s="48" t="s">
        <v>358</v>
      </c>
      <c r="F741" s="75"/>
      <c r="G741" s="76"/>
      <c r="H741" s="76"/>
    </row>
    <row r="742" spans="1:10" ht="15.75" x14ac:dyDescent="0.25">
      <c r="A742" s="47"/>
      <c r="B742" s="50"/>
      <c r="C742" s="45"/>
      <c r="D742" s="45"/>
      <c r="E742" s="48" t="s">
        <v>359</v>
      </c>
      <c r="F742" s="75">
        <f t="shared" ref="F742:F746" si="79">G742+H742</f>
        <v>0</v>
      </c>
      <c r="G742" s="76"/>
      <c r="H742" s="76"/>
    </row>
    <row r="743" spans="1:10" ht="15.75" x14ac:dyDescent="0.25">
      <c r="A743" s="47"/>
      <c r="B743" s="50"/>
      <c r="C743" s="45"/>
      <c r="D743" s="45"/>
      <c r="E743" s="48"/>
      <c r="F743" s="75">
        <f t="shared" si="79"/>
        <v>0</v>
      </c>
      <c r="G743" s="76"/>
      <c r="H743" s="76"/>
    </row>
    <row r="744" spans="1:10" ht="15.75" x14ac:dyDescent="0.25">
      <c r="A744" s="47"/>
      <c r="B744" s="50"/>
      <c r="C744" s="45"/>
      <c r="D744" s="45"/>
      <c r="E744" s="48"/>
      <c r="F744" s="75">
        <f t="shared" si="79"/>
        <v>0</v>
      </c>
      <c r="G744" s="76"/>
      <c r="H744" s="76"/>
    </row>
    <row r="745" spans="1:10" ht="15.75" x14ac:dyDescent="0.25">
      <c r="A745" s="47"/>
      <c r="B745" s="50"/>
      <c r="C745" s="45"/>
      <c r="D745" s="45"/>
      <c r="E745" s="48" t="s">
        <v>359</v>
      </c>
      <c r="F745" s="75">
        <f t="shared" si="79"/>
        <v>0</v>
      </c>
      <c r="G745" s="76"/>
      <c r="H745" s="76"/>
    </row>
    <row r="746" spans="1:10" x14ac:dyDescent="0.2">
      <c r="A746" s="47">
        <v>2932</v>
      </c>
      <c r="B746" s="50" t="s">
        <v>318</v>
      </c>
      <c r="C746" s="45">
        <v>3</v>
      </c>
      <c r="D746" s="45">
        <v>2</v>
      </c>
      <c r="E746" s="48" t="s">
        <v>327</v>
      </c>
      <c r="F746" s="75">
        <f t="shared" si="79"/>
        <v>0</v>
      </c>
      <c r="G746" s="75">
        <f>SUM(G748:G751)</f>
        <v>0</v>
      </c>
      <c r="H746" s="75">
        <f>SUM(H748:H751)</f>
        <v>0</v>
      </c>
    </row>
    <row r="747" spans="1:10" ht="27" x14ac:dyDescent="0.25">
      <c r="A747" s="47"/>
      <c r="B747" s="50"/>
      <c r="C747" s="45"/>
      <c r="D747" s="45"/>
      <c r="E747" s="48" t="s">
        <v>358</v>
      </c>
      <c r="F747" s="75"/>
      <c r="G747" s="76"/>
      <c r="H747" s="76"/>
    </row>
    <row r="748" spans="1:10" ht="15.75" x14ac:dyDescent="0.25">
      <c r="A748" s="47"/>
      <c r="B748" s="50"/>
      <c r="C748" s="45"/>
      <c r="D748" s="45"/>
      <c r="E748" s="48" t="s">
        <v>359</v>
      </c>
      <c r="F748" s="75">
        <f t="shared" ref="F748:F751" si="80">G748+H748</f>
        <v>0</v>
      </c>
      <c r="G748" s="76"/>
      <c r="H748" s="76"/>
    </row>
    <row r="749" spans="1:10" ht="15.75" x14ac:dyDescent="0.25">
      <c r="A749" s="47"/>
      <c r="B749" s="50"/>
      <c r="C749" s="45"/>
      <c r="D749" s="45"/>
      <c r="E749" s="48"/>
      <c r="F749" s="75">
        <f t="shared" si="80"/>
        <v>0</v>
      </c>
      <c r="G749" s="76"/>
      <c r="H749" s="76"/>
    </row>
    <row r="750" spans="1:10" ht="15.75" x14ac:dyDescent="0.25">
      <c r="A750" s="47"/>
      <c r="B750" s="50"/>
      <c r="C750" s="45"/>
      <c r="D750" s="45"/>
      <c r="E750" s="48"/>
      <c r="F750" s="75">
        <f t="shared" si="80"/>
        <v>0</v>
      </c>
      <c r="G750" s="76"/>
      <c r="H750" s="76"/>
    </row>
    <row r="751" spans="1:10" ht="15.75" x14ac:dyDescent="0.25">
      <c r="A751" s="47"/>
      <c r="B751" s="50"/>
      <c r="C751" s="45"/>
      <c r="D751" s="45"/>
      <c r="E751" s="48" t="s">
        <v>359</v>
      </c>
      <c r="F751" s="75">
        <f t="shared" si="80"/>
        <v>0</v>
      </c>
      <c r="G751" s="76"/>
      <c r="H751" s="76"/>
    </row>
    <row r="752" spans="1:10" x14ac:dyDescent="0.2">
      <c r="A752" s="47">
        <v>2940</v>
      </c>
      <c r="B752" s="46" t="s">
        <v>318</v>
      </c>
      <c r="C752" s="72">
        <v>4</v>
      </c>
      <c r="D752" s="72">
        <v>0</v>
      </c>
      <c r="E752" s="49" t="s">
        <v>328</v>
      </c>
      <c r="F752" s="75">
        <f t="shared" si="74"/>
        <v>0</v>
      </c>
      <c r="G752" s="75">
        <f>G754+G760</f>
        <v>0</v>
      </c>
      <c r="H752" s="75">
        <f>H754+H760</f>
        <v>0</v>
      </c>
    </row>
    <row r="753" spans="1:10" s="79" customFormat="1" ht="10.5" customHeight="1" x14ac:dyDescent="0.25">
      <c r="A753" s="47"/>
      <c r="B753" s="46"/>
      <c r="C753" s="72"/>
      <c r="D753" s="72"/>
      <c r="E753" s="48" t="s">
        <v>29</v>
      </c>
      <c r="F753" s="75">
        <f t="shared" si="74"/>
        <v>0</v>
      </c>
      <c r="G753" s="81"/>
      <c r="H753" s="81"/>
      <c r="J753" s="150"/>
    </row>
    <row r="754" spans="1:10" x14ac:dyDescent="0.2">
      <c r="A754" s="47">
        <v>2941</v>
      </c>
      <c r="B754" s="50" t="s">
        <v>318</v>
      </c>
      <c r="C754" s="45">
        <v>4</v>
      </c>
      <c r="D754" s="45">
        <v>1</v>
      </c>
      <c r="E754" s="48" t="s">
        <v>329</v>
      </c>
      <c r="F754" s="75">
        <f t="shared" si="74"/>
        <v>0</v>
      </c>
      <c r="G754" s="75">
        <f>SUM(G756:G759)</f>
        <v>0</v>
      </c>
      <c r="H754" s="75">
        <f>SUM(H756:H759)</f>
        <v>0</v>
      </c>
    </row>
    <row r="755" spans="1:10" ht="27" x14ac:dyDescent="0.25">
      <c r="A755" s="47"/>
      <c r="B755" s="50"/>
      <c r="C755" s="45"/>
      <c r="D755" s="45"/>
      <c r="E755" s="48" t="s">
        <v>358</v>
      </c>
      <c r="F755" s="75"/>
      <c r="G755" s="76"/>
      <c r="H755" s="76"/>
    </row>
    <row r="756" spans="1:10" ht="15.75" x14ac:dyDescent="0.25">
      <c r="A756" s="47"/>
      <c r="B756" s="50"/>
      <c r="C756" s="45"/>
      <c r="D756" s="45"/>
      <c r="E756" s="48" t="s">
        <v>359</v>
      </c>
      <c r="F756" s="75">
        <f t="shared" ref="F756:F760" si="81">G756+H756</f>
        <v>0</v>
      </c>
      <c r="G756" s="76"/>
      <c r="H756" s="76"/>
    </row>
    <row r="757" spans="1:10" ht="15.75" x14ac:dyDescent="0.25">
      <c r="A757" s="47"/>
      <c r="B757" s="50"/>
      <c r="C757" s="45"/>
      <c r="D757" s="45"/>
      <c r="E757" s="48"/>
      <c r="F757" s="75">
        <f t="shared" si="81"/>
        <v>0</v>
      </c>
      <c r="G757" s="76"/>
      <c r="H757" s="76"/>
    </row>
    <row r="758" spans="1:10" ht="15.75" x14ac:dyDescent="0.25">
      <c r="A758" s="47"/>
      <c r="B758" s="50"/>
      <c r="C758" s="45"/>
      <c r="D758" s="45"/>
      <c r="E758" s="48"/>
      <c r="F758" s="75">
        <f t="shared" si="81"/>
        <v>0</v>
      </c>
      <c r="G758" s="76"/>
      <c r="H758" s="76"/>
    </row>
    <row r="759" spans="1:10" ht="15.75" x14ac:dyDescent="0.25">
      <c r="A759" s="47"/>
      <c r="B759" s="50"/>
      <c r="C759" s="45"/>
      <c r="D759" s="45"/>
      <c r="E759" s="48" t="s">
        <v>359</v>
      </c>
      <c r="F759" s="75">
        <f t="shared" si="81"/>
        <v>0</v>
      </c>
      <c r="G759" s="76"/>
      <c r="H759" s="76"/>
    </row>
    <row r="760" spans="1:10" x14ac:dyDescent="0.2">
      <c r="A760" s="47">
        <v>2942</v>
      </c>
      <c r="B760" s="50" t="s">
        <v>318</v>
      </c>
      <c r="C760" s="45">
        <v>4</v>
      </c>
      <c r="D760" s="45">
        <v>2</v>
      </c>
      <c r="E760" s="48" t="s">
        <v>330</v>
      </c>
      <c r="F760" s="75">
        <f t="shared" si="81"/>
        <v>0</v>
      </c>
      <c r="G760" s="75">
        <f>SUM(G762:G765)</f>
        <v>0</v>
      </c>
      <c r="H760" s="75">
        <f>SUM(H762:H765)</f>
        <v>0</v>
      </c>
    </row>
    <row r="761" spans="1:10" ht="27" x14ac:dyDescent="0.25">
      <c r="A761" s="47"/>
      <c r="B761" s="50"/>
      <c r="C761" s="45"/>
      <c r="D761" s="45"/>
      <c r="E761" s="48" t="s">
        <v>358</v>
      </c>
      <c r="F761" s="75"/>
      <c r="G761" s="76"/>
      <c r="H761" s="76"/>
    </row>
    <row r="762" spans="1:10" ht="15.75" x14ac:dyDescent="0.25">
      <c r="A762" s="47"/>
      <c r="B762" s="50"/>
      <c r="C762" s="45"/>
      <c r="D762" s="45"/>
      <c r="E762" s="48" t="s">
        <v>359</v>
      </c>
      <c r="F762" s="75">
        <f t="shared" ref="F762:F765" si="82">G762+H762</f>
        <v>0</v>
      </c>
      <c r="G762" s="76"/>
      <c r="H762" s="76"/>
    </row>
    <row r="763" spans="1:10" ht="15.75" x14ac:dyDescent="0.25">
      <c r="A763" s="47"/>
      <c r="B763" s="50"/>
      <c r="C763" s="45"/>
      <c r="D763" s="45"/>
      <c r="E763" s="48"/>
      <c r="F763" s="75">
        <f t="shared" si="82"/>
        <v>0</v>
      </c>
      <c r="G763" s="76"/>
      <c r="H763" s="76"/>
    </row>
    <row r="764" spans="1:10" ht="15.75" x14ac:dyDescent="0.25">
      <c r="A764" s="47"/>
      <c r="B764" s="50"/>
      <c r="C764" s="45"/>
      <c r="D764" s="45"/>
      <c r="E764" s="48"/>
      <c r="F764" s="75">
        <f t="shared" si="82"/>
        <v>0</v>
      </c>
      <c r="G764" s="76"/>
      <c r="H764" s="76"/>
    </row>
    <row r="765" spans="1:10" ht="15.75" x14ac:dyDescent="0.25">
      <c r="A765" s="47"/>
      <c r="B765" s="50"/>
      <c r="C765" s="45"/>
      <c r="D765" s="45"/>
      <c r="E765" s="48" t="s">
        <v>359</v>
      </c>
      <c r="F765" s="75">
        <f t="shared" si="82"/>
        <v>0</v>
      </c>
      <c r="G765" s="76"/>
      <c r="H765" s="76"/>
    </row>
    <row r="766" spans="1:10" x14ac:dyDescent="0.2">
      <c r="A766" s="90">
        <v>2950</v>
      </c>
      <c r="B766" s="91" t="s">
        <v>318</v>
      </c>
      <c r="C766" s="92">
        <v>5</v>
      </c>
      <c r="D766" s="92">
        <v>0</v>
      </c>
      <c r="E766" s="93" t="s">
        <v>331</v>
      </c>
      <c r="F766" s="94">
        <f t="shared" si="74"/>
        <v>55172.3</v>
      </c>
      <c r="G766" s="94">
        <f>G768+G778+G789</f>
        <v>54912.3</v>
      </c>
      <c r="H766" s="94">
        <f>H768+H778</f>
        <v>260</v>
      </c>
    </row>
    <row r="767" spans="1:10" s="79" customFormat="1" ht="14.25" customHeight="1" x14ac:dyDescent="0.25">
      <c r="A767" s="90"/>
      <c r="B767" s="91"/>
      <c r="C767" s="92"/>
      <c r="D767" s="92"/>
      <c r="E767" s="95" t="s">
        <v>29</v>
      </c>
      <c r="F767" s="94">
        <f t="shared" si="74"/>
        <v>0</v>
      </c>
      <c r="G767" s="96"/>
      <c r="H767" s="96"/>
      <c r="J767" s="150"/>
    </row>
    <row r="768" spans="1:10" x14ac:dyDescent="0.2">
      <c r="A768" s="90">
        <v>2951</v>
      </c>
      <c r="B768" s="97" t="s">
        <v>318</v>
      </c>
      <c r="C768" s="98">
        <v>5</v>
      </c>
      <c r="D768" s="98">
        <v>1</v>
      </c>
      <c r="E768" s="99" t="s">
        <v>368</v>
      </c>
      <c r="F768" s="94">
        <f t="shared" ref="F768:F806" si="83">G768+H768</f>
        <v>24793.4</v>
      </c>
      <c r="G768" s="94">
        <f>SUM(G770:G777)</f>
        <v>24533.4</v>
      </c>
      <c r="H768" s="94">
        <f>SUM(H770:H777)</f>
        <v>260</v>
      </c>
    </row>
    <row r="769" spans="1:11" ht="40.5" x14ac:dyDescent="0.25">
      <c r="A769" s="47"/>
      <c r="B769" s="50"/>
      <c r="C769" s="45"/>
      <c r="D769" s="45"/>
      <c r="E769" s="48" t="s">
        <v>374</v>
      </c>
      <c r="F769" s="75"/>
      <c r="G769" s="76"/>
      <c r="H769" s="76"/>
    </row>
    <row r="770" spans="1:11" ht="15.75" x14ac:dyDescent="0.25">
      <c r="A770" s="47"/>
      <c r="B770" s="50"/>
      <c r="C770" s="45"/>
      <c r="D770" s="45"/>
      <c r="E770" s="48">
        <v>4111</v>
      </c>
      <c r="F770" s="75">
        <f t="shared" ref="F770:F778" si="84">G770+H770</f>
        <v>23158.400000000001</v>
      </c>
      <c r="G770">
        <v>23158.400000000001</v>
      </c>
      <c r="H770" s="76"/>
      <c r="J770" s="144">
        <v>21000</v>
      </c>
      <c r="K770" s="2"/>
    </row>
    <row r="771" spans="1:11" ht="15.75" x14ac:dyDescent="0.25">
      <c r="A771" s="47"/>
      <c r="B771" s="50"/>
      <c r="C771" s="45"/>
      <c r="D771" s="45"/>
      <c r="E771" s="48">
        <v>4212</v>
      </c>
      <c r="F771" s="75">
        <f t="shared" si="84"/>
        <v>560</v>
      </c>
      <c r="G771" s="100">
        <v>300</v>
      </c>
      <c r="H771" s="156">
        <v>260</v>
      </c>
      <c r="K771" s="117"/>
    </row>
    <row r="772" spans="1:11" ht="15.75" x14ac:dyDescent="0.25">
      <c r="A772" s="47"/>
      <c r="B772" s="50"/>
      <c r="C772" s="45"/>
      <c r="D772" s="45"/>
      <c r="E772" s="48">
        <v>4213</v>
      </c>
      <c r="F772" s="75">
        <f t="shared" si="84"/>
        <v>15</v>
      </c>
      <c r="G772" s="100">
        <v>15</v>
      </c>
      <c r="H772" s="76"/>
      <c r="K772" s="117"/>
    </row>
    <row r="773" spans="1:11" ht="15.75" x14ac:dyDescent="0.25">
      <c r="A773" s="47"/>
      <c r="B773" s="50"/>
      <c r="C773" s="45"/>
      <c r="D773" s="45"/>
      <c r="E773" s="48">
        <v>4221</v>
      </c>
      <c r="F773" s="75">
        <f t="shared" si="84"/>
        <v>100</v>
      </c>
      <c r="G773" s="100">
        <v>100</v>
      </c>
      <c r="H773" s="76"/>
      <c r="K773" s="117"/>
    </row>
    <row r="774" spans="1:11" ht="15.75" x14ac:dyDescent="0.25">
      <c r="A774" s="47"/>
      <c r="B774" s="50"/>
      <c r="C774" s="45"/>
      <c r="D774" s="45"/>
      <c r="E774" s="48">
        <v>4241</v>
      </c>
      <c r="F774" s="75">
        <f t="shared" si="84"/>
        <v>80</v>
      </c>
      <c r="G774" s="100">
        <v>80</v>
      </c>
      <c r="H774" s="76"/>
      <c r="K774" s="117"/>
    </row>
    <row r="775" spans="1:11" ht="15.75" x14ac:dyDescent="0.25">
      <c r="A775" s="47"/>
      <c r="B775" s="50"/>
      <c r="C775" s="45"/>
      <c r="D775" s="45"/>
      <c r="E775" s="48">
        <v>4261</v>
      </c>
      <c r="F775" s="75">
        <f t="shared" si="84"/>
        <v>80</v>
      </c>
      <c r="G775" s="100">
        <v>80</v>
      </c>
      <c r="H775" s="76"/>
      <c r="K775" s="117"/>
    </row>
    <row r="776" spans="1:11" ht="15.75" x14ac:dyDescent="0.25">
      <c r="A776" s="47"/>
      <c r="B776" s="50"/>
      <c r="C776" s="45"/>
      <c r="D776" s="45"/>
      <c r="E776" s="48">
        <v>4267</v>
      </c>
      <c r="F776" s="75">
        <f t="shared" si="84"/>
        <v>100</v>
      </c>
      <c r="G776" s="100">
        <v>100</v>
      </c>
      <c r="H776" s="76"/>
      <c r="K776" s="117"/>
    </row>
    <row r="777" spans="1:11" ht="15.75" x14ac:dyDescent="0.25">
      <c r="A777" s="47"/>
      <c r="B777" s="50"/>
      <c r="C777" s="45"/>
      <c r="D777" s="45"/>
      <c r="E777" s="48">
        <v>4269</v>
      </c>
      <c r="F777" s="75">
        <f t="shared" si="84"/>
        <v>700</v>
      </c>
      <c r="G777" s="100">
        <v>700</v>
      </c>
      <c r="H777" s="76"/>
      <c r="K777" s="117"/>
    </row>
    <row r="778" spans="1:11" x14ac:dyDescent="0.2">
      <c r="A778" s="47">
        <v>2952</v>
      </c>
      <c r="B778" s="50" t="s">
        <v>318</v>
      </c>
      <c r="C778" s="45">
        <v>5</v>
      </c>
      <c r="D778" s="45">
        <v>1</v>
      </c>
      <c r="E778" s="99" t="s">
        <v>369</v>
      </c>
      <c r="F778" s="94">
        <f t="shared" si="84"/>
        <v>30378.9</v>
      </c>
      <c r="G778" s="94">
        <f>SUM(G780:G788)</f>
        <v>30378.9</v>
      </c>
      <c r="H778" s="94">
        <f>SUM(H780:H795)</f>
        <v>0</v>
      </c>
    </row>
    <row r="779" spans="1:11" ht="33.75" customHeight="1" x14ac:dyDescent="0.25">
      <c r="A779" s="47"/>
      <c r="B779" s="50"/>
      <c r="C779" s="45"/>
      <c r="D779" s="45"/>
      <c r="E779" s="48" t="s">
        <v>358</v>
      </c>
      <c r="F779" s="75"/>
      <c r="G779" s="76"/>
      <c r="H779" s="76"/>
    </row>
    <row r="780" spans="1:11" ht="15.75" x14ac:dyDescent="0.25">
      <c r="A780" s="47"/>
      <c r="B780" s="50"/>
      <c r="C780" s="45"/>
      <c r="D780" s="45"/>
      <c r="E780" s="48">
        <v>4111</v>
      </c>
      <c r="F780" s="75">
        <f t="shared" ref="F780:F795" si="85">G780+H780</f>
        <v>28183.9</v>
      </c>
      <c r="G780">
        <v>28183.9</v>
      </c>
      <c r="H780" s="76"/>
      <c r="J780" s="144">
        <v>25100</v>
      </c>
      <c r="K780" s="2"/>
    </row>
    <row r="781" spans="1:11" ht="15.75" x14ac:dyDescent="0.25">
      <c r="A781" s="47"/>
      <c r="B781" s="50"/>
      <c r="C781" s="45"/>
      <c r="D781" s="45"/>
      <c r="E781" s="48">
        <v>4212</v>
      </c>
      <c r="F781" s="75">
        <f t="shared" si="85"/>
        <v>1500</v>
      </c>
      <c r="G781" s="100">
        <v>1500</v>
      </c>
      <c r="H781" s="76"/>
      <c r="K781" s="117"/>
    </row>
    <row r="782" spans="1:11" ht="15.75" x14ac:dyDescent="0.25">
      <c r="A782" s="47"/>
      <c r="B782" s="50"/>
      <c r="C782" s="45"/>
      <c r="D782" s="45"/>
      <c r="E782" s="48">
        <v>4213</v>
      </c>
      <c r="F782" s="75">
        <f t="shared" si="85"/>
        <v>15</v>
      </c>
      <c r="G782" s="100">
        <v>15</v>
      </c>
      <c r="H782" s="76"/>
      <c r="K782" s="117"/>
    </row>
    <row r="783" spans="1:11" ht="15.75" x14ac:dyDescent="0.25">
      <c r="A783" s="47"/>
      <c r="B783" s="50"/>
      <c r="C783" s="45"/>
      <c r="D783" s="45"/>
      <c r="E783" s="48">
        <v>4214</v>
      </c>
      <c r="F783" s="75">
        <f t="shared" si="85"/>
        <v>60</v>
      </c>
      <c r="G783" s="100">
        <v>60</v>
      </c>
      <c r="H783" s="76"/>
      <c r="K783" s="117"/>
    </row>
    <row r="784" spans="1:11" ht="15.75" x14ac:dyDescent="0.25">
      <c r="A784" s="47"/>
      <c r="B784" s="50"/>
      <c r="C784" s="45"/>
      <c r="D784" s="45"/>
      <c r="E784" s="48">
        <v>4241</v>
      </c>
      <c r="F784" s="75">
        <f t="shared" si="85"/>
        <v>100</v>
      </c>
      <c r="G784" s="100">
        <v>100</v>
      </c>
      <c r="H784" s="76"/>
      <c r="K784" s="117"/>
    </row>
    <row r="785" spans="1:11" ht="15.75" x14ac:dyDescent="0.25">
      <c r="A785" s="47"/>
      <c r="B785" s="50"/>
      <c r="C785" s="45"/>
      <c r="D785" s="45"/>
      <c r="E785" s="48">
        <v>4261</v>
      </c>
      <c r="F785" s="75">
        <f t="shared" si="85"/>
        <v>120</v>
      </c>
      <c r="G785" s="100">
        <v>120</v>
      </c>
      <c r="H785" s="76"/>
      <c r="K785" s="117"/>
    </row>
    <row r="786" spans="1:11" ht="15.75" x14ac:dyDescent="0.25">
      <c r="A786" s="47"/>
      <c r="B786" s="50"/>
      <c r="C786" s="45"/>
      <c r="D786" s="45"/>
      <c r="E786" s="48">
        <v>4267</v>
      </c>
      <c r="F786" s="75">
        <f t="shared" si="85"/>
        <v>150</v>
      </c>
      <c r="G786" s="100">
        <v>150</v>
      </c>
      <c r="H786" s="76"/>
      <c r="K786" s="117"/>
    </row>
    <row r="787" spans="1:11" ht="15.75" x14ac:dyDescent="0.25">
      <c r="A787" s="47"/>
      <c r="B787" s="50"/>
      <c r="C787" s="45"/>
      <c r="D787" s="45"/>
      <c r="E787" s="48">
        <v>4269</v>
      </c>
      <c r="F787" s="75">
        <f>G787+H787</f>
        <v>200</v>
      </c>
      <c r="G787" s="100">
        <v>200</v>
      </c>
      <c r="H787" s="76"/>
      <c r="K787" s="117"/>
    </row>
    <row r="788" spans="1:11" ht="15.75" x14ac:dyDescent="0.25">
      <c r="A788" s="47"/>
      <c r="B788" s="50"/>
      <c r="C788" s="45"/>
      <c r="D788" s="45"/>
      <c r="E788" s="48">
        <v>4221</v>
      </c>
      <c r="F788" s="75">
        <f>G788+H788</f>
        <v>50</v>
      </c>
      <c r="G788" s="100">
        <v>50</v>
      </c>
      <c r="H788" s="76"/>
      <c r="K788" s="117"/>
    </row>
    <row r="789" spans="1:11" x14ac:dyDescent="0.2">
      <c r="A789" s="47"/>
      <c r="B789" s="46"/>
      <c r="C789" s="72"/>
      <c r="D789" s="72"/>
      <c r="E789" s="101"/>
      <c r="F789" s="75">
        <f>G789+H789</f>
        <v>0</v>
      </c>
      <c r="G789" s="102">
        <f>G790+G791+G792+G793+G794</f>
        <v>0</v>
      </c>
      <c r="H789" s="75"/>
    </row>
    <row r="790" spans="1:11" ht="15.75" x14ac:dyDescent="0.25">
      <c r="A790" s="47"/>
      <c r="B790" s="50"/>
      <c r="C790" s="45"/>
      <c r="D790" s="45"/>
      <c r="E790" s="48">
        <v>0</v>
      </c>
      <c r="F790" s="75">
        <f t="shared" si="85"/>
        <v>0</v>
      </c>
      <c r="G790" s="76"/>
      <c r="H790" s="76"/>
    </row>
    <row r="791" spans="1:11" ht="15.75" x14ac:dyDescent="0.25">
      <c r="A791" s="47"/>
      <c r="B791" s="50"/>
      <c r="C791" s="45"/>
      <c r="D791" s="45"/>
      <c r="E791" s="48">
        <v>0</v>
      </c>
      <c r="F791" s="75">
        <f t="shared" si="85"/>
        <v>0</v>
      </c>
      <c r="G791" s="100"/>
      <c r="H791" s="76"/>
    </row>
    <row r="792" spans="1:11" ht="15.75" x14ac:dyDescent="0.25">
      <c r="A792" s="47"/>
      <c r="B792" s="50"/>
      <c r="C792" s="45"/>
      <c r="D792" s="45"/>
      <c r="E792" s="48">
        <v>0</v>
      </c>
      <c r="F792" s="75">
        <f t="shared" si="85"/>
        <v>0</v>
      </c>
      <c r="G792" s="100"/>
      <c r="H792" s="76"/>
    </row>
    <row r="793" spans="1:11" ht="15.75" x14ac:dyDescent="0.25">
      <c r="A793" s="47"/>
      <c r="B793" s="50"/>
      <c r="C793" s="45"/>
      <c r="D793" s="45"/>
      <c r="E793" s="48">
        <v>0</v>
      </c>
      <c r="F793" s="75">
        <f t="shared" si="85"/>
        <v>0</v>
      </c>
      <c r="G793" s="100"/>
      <c r="H793" s="76"/>
    </row>
    <row r="794" spans="1:11" ht="15.75" x14ac:dyDescent="0.25">
      <c r="A794" s="47"/>
      <c r="B794" s="50"/>
      <c r="C794" s="45"/>
      <c r="D794" s="45"/>
      <c r="E794" s="48"/>
      <c r="F794" s="75">
        <f t="shared" si="85"/>
        <v>0</v>
      </c>
      <c r="G794" s="100"/>
      <c r="H794" s="76"/>
    </row>
    <row r="795" spans="1:11" ht="15.75" x14ac:dyDescent="0.25">
      <c r="A795" s="47"/>
      <c r="B795" s="50"/>
      <c r="C795" s="45"/>
      <c r="D795" s="45"/>
      <c r="E795" s="48" t="s">
        <v>359</v>
      </c>
      <c r="F795" s="75">
        <f t="shared" si="85"/>
        <v>0</v>
      </c>
      <c r="G795" s="100"/>
      <c r="H795" s="76"/>
    </row>
    <row r="796" spans="1:11" x14ac:dyDescent="0.2">
      <c r="A796" s="47">
        <v>2960</v>
      </c>
      <c r="B796" s="46" t="s">
        <v>318</v>
      </c>
      <c r="C796" s="72">
        <v>6</v>
      </c>
      <c r="D796" s="72">
        <v>0</v>
      </c>
      <c r="E796" s="131" t="s">
        <v>332</v>
      </c>
      <c r="F796" s="115">
        <f t="shared" si="83"/>
        <v>5000</v>
      </c>
      <c r="G796" s="115">
        <f>G798</f>
        <v>0</v>
      </c>
      <c r="H796" s="115">
        <f>H798</f>
        <v>5000</v>
      </c>
    </row>
    <row r="797" spans="1:11" s="79" customFormat="1" ht="10.5" customHeight="1" x14ac:dyDescent="0.25">
      <c r="A797" s="47"/>
      <c r="B797" s="46"/>
      <c r="C797" s="72"/>
      <c r="D797" s="72"/>
      <c r="E797" s="48" t="s">
        <v>29</v>
      </c>
      <c r="F797" s="75">
        <f t="shared" si="83"/>
        <v>0</v>
      </c>
      <c r="G797" s="81"/>
      <c r="H797" s="81"/>
      <c r="J797" s="150"/>
    </row>
    <row r="798" spans="1:11" x14ac:dyDescent="0.2">
      <c r="A798" s="47">
        <v>2961</v>
      </c>
      <c r="B798" s="50" t="s">
        <v>318</v>
      </c>
      <c r="C798" s="45">
        <v>6</v>
      </c>
      <c r="D798" s="45">
        <v>1</v>
      </c>
      <c r="E798" s="48" t="s">
        <v>332</v>
      </c>
      <c r="F798" s="75">
        <f t="shared" si="83"/>
        <v>5000</v>
      </c>
      <c r="G798" s="75">
        <f>SUM(G800:G803)</f>
        <v>0</v>
      </c>
      <c r="H798" s="75">
        <f>SUM(H800:H803)</f>
        <v>5000</v>
      </c>
    </row>
    <row r="799" spans="1:11" ht="27" x14ac:dyDescent="0.25">
      <c r="A799" s="47"/>
      <c r="B799" s="50"/>
      <c r="C799" s="45"/>
      <c r="D799" s="45"/>
      <c r="E799" s="48" t="s">
        <v>358</v>
      </c>
      <c r="F799" s="75"/>
      <c r="G799" s="76"/>
      <c r="H799" s="76"/>
    </row>
    <row r="800" spans="1:11" ht="15.75" x14ac:dyDescent="0.25">
      <c r="A800" s="47"/>
      <c r="B800" s="50"/>
      <c r="C800" s="45"/>
      <c r="D800" s="45"/>
      <c r="E800" s="153" t="s">
        <v>395</v>
      </c>
      <c r="F800" s="115">
        <f t="shared" ref="F800:F803" si="86">G800+H800</f>
        <v>5000</v>
      </c>
      <c r="G800" s="123"/>
      <c r="H800" s="123">
        <v>5000</v>
      </c>
    </row>
    <row r="801" spans="1:10" ht="15.75" x14ac:dyDescent="0.25">
      <c r="A801" s="47"/>
      <c r="B801" s="50"/>
      <c r="C801" s="45"/>
      <c r="D801" s="45"/>
      <c r="E801" s="48"/>
      <c r="F801" s="75">
        <f t="shared" si="86"/>
        <v>0</v>
      </c>
      <c r="G801" s="76"/>
      <c r="H801" s="76"/>
    </row>
    <row r="802" spans="1:10" ht="15.75" x14ac:dyDescent="0.25">
      <c r="A802" s="47"/>
      <c r="B802" s="50"/>
      <c r="C802" s="45"/>
      <c r="D802" s="45"/>
      <c r="E802" s="48"/>
      <c r="F802" s="75">
        <f t="shared" si="86"/>
        <v>0</v>
      </c>
      <c r="G802" s="76"/>
      <c r="H802" s="76"/>
    </row>
    <row r="803" spans="1:10" ht="15.75" x14ac:dyDescent="0.25">
      <c r="A803" s="47"/>
      <c r="B803" s="50"/>
      <c r="C803" s="45"/>
      <c r="D803" s="45"/>
      <c r="E803" s="48" t="s">
        <v>359</v>
      </c>
      <c r="F803" s="75">
        <f t="shared" si="86"/>
        <v>0</v>
      </c>
      <c r="G803" s="76"/>
      <c r="H803" s="76"/>
    </row>
    <row r="804" spans="1:10" ht="27" x14ac:dyDescent="0.2">
      <c r="A804" s="47">
        <v>2970</v>
      </c>
      <c r="B804" s="46" t="s">
        <v>318</v>
      </c>
      <c r="C804" s="72">
        <v>7</v>
      </c>
      <c r="D804" s="72">
        <v>0</v>
      </c>
      <c r="E804" s="49" t="s">
        <v>333</v>
      </c>
      <c r="F804" s="75">
        <f t="shared" si="83"/>
        <v>0</v>
      </c>
      <c r="G804" s="75">
        <f>G806</f>
        <v>0</v>
      </c>
      <c r="H804" s="75">
        <f>H806</f>
        <v>0</v>
      </c>
    </row>
    <row r="805" spans="1:10" s="79" customFormat="1" ht="10.5" customHeight="1" x14ac:dyDescent="0.25">
      <c r="A805" s="47"/>
      <c r="B805" s="46"/>
      <c r="C805" s="72"/>
      <c r="D805" s="72"/>
      <c r="E805" s="48" t="s">
        <v>29</v>
      </c>
      <c r="F805" s="75">
        <f t="shared" si="83"/>
        <v>0</v>
      </c>
      <c r="G805" s="81"/>
      <c r="H805" s="81"/>
      <c r="J805" s="150"/>
    </row>
    <row r="806" spans="1:10" ht="27" x14ac:dyDescent="0.2">
      <c r="A806" s="47">
        <v>2971</v>
      </c>
      <c r="B806" s="50" t="s">
        <v>318</v>
      </c>
      <c r="C806" s="45">
        <v>7</v>
      </c>
      <c r="D806" s="45">
        <v>1</v>
      </c>
      <c r="E806" s="48" t="s">
        <v>333</v>
      </c>
      <c r="F806" s="75">
        <f t="shared" si="83"/>
        <v>0</v>
      </c>
      <c r="G806" s="75">
        <f>SUM(G808:G811)</f>
        <v>0</v>
      </c>
      <c r="H806" s="75">
        <f>SUM(H808:H811)</f>
        <v>0</v>
      </c>
    </row>
    <row r="807" spans="1:10" ht="27" x14ac:dyDescent="0.25">
      <c r="A807" s="47"/>
      <c r="B807" s="50"/>
      <c r="C807" s="45"/>
      <c r="D807" s="45"/>
      <c r="E807" s="48" t="s">
        <v>358</v>
      </c>
      <c r="F807" s="75"/>
      <c r="G807" s="76"/>
      <c r="H807" s="76"/>
    </row>
    <row r="808" spans="1:10" ht="15.75" x14ac:dyDescent="0.25">
      <c r="A808" s="47"/>
      <c r="B808" s="50"/>
      <c r="C808" s="45"/>
      <c r="D808" s="45"/>
      <c r="E808" s="48" t="s">
        <v>359</v>
      </c>
      <c r="F808" s="75">
        <f t="shared" ref="F808:F854" si="87">G808+H808</f>
        <v>0</v>
      </c>
      <c r="G808" s="76"/>
      <c r="H808" s="76"/>
    </row>
    <row r="809" spans="1:10" ht="15.75" x14ac:dyDescent="0.25">
      <c r="A809" s="47"/>
      <c r="B809" s="50"/>
      <c r="C809" s="45"/>
      <c r="D809" s="45"/>
      <c r="E809" s="48"/>
      <c r="F809" s="75">
        <f t="shared" si="87"/>
        <v>0</v>
      </c>
      <c r="G809" s="76"/>
      <c r="H809" s="76"/>
    </row>
    <row r="810" spans="1:10" ht="15.75" x14ac:dyDescent="0.25">
      <c r="A810" s="47"/>
      <c r="B810" s="50"/>
      <c r="C810" s="45"/>
      <c r="D810" s="45"/>
      <c r="E810" s="48"/>
      <c r="F810" s="75">
        <f t="shared" si="87"/>
        <v>0</v>
      </c>
      <c r="G810" s="76"/>
      <c r="H810" s="76"/>
    </row>
    <row r="811" spans="1:10" ht="15.75" x14ac:dyDescent="0.25">
      <c r="A811" s="47"/>
      <c r="B811" s="50"/>
      <c r="C811" s="45"/>
      <c r="D811" s="45"/>
      <c r="E811" s="48" t="s">
        <v>359</v>
      </c>
      <c r="F811" s="75">
        <f t="shared" si="87"/>
        <v>0</v>
      </c>
      <c r="G811" s="76"/>
      <c r="H811" s="76"/>
    </row>
    <row r="812" spans="1:10" x14ac:dyDescent="0.2">
      <c r="A812" s="47">
        <v>2980</v>
      </c>
      <c r="B812" s="46" t="s">
        <v>318</v>
      </c>
      <c r="C812" s="72">
        <v>8</v>
      </c>
      <c r="D812" s="72">
        <v>0</v>
      </c>
      <c r="E812" s="49" t="s">
        <v>334</v>
      </c>
      <c r="F812" s="75">
        <f t="shared" si="87"/>
        <v>0</v>
      </c>
      <c r="G812" s="75">
        <f>G814</f>
        <v>0</v>
      </c>
      <c r="H812" s="75">
        <f>H814</f>
        <v>0</v>
      </c>
    </row>
    <row r="813" spans="1:10" s="79" customFormat="1" ht="10.5" customHeight="1" x14ac:dyDescent="0.25">
      <c r="A813" s="47"/>
      <c r="B813" s="46"/>
      <c r="C813" s="72"/>
      <c r="D813" s="72"/>
      <c r="E813" s="48" t="s">
        <v>29</v>
      </c>
      <c r="F813" s="75"/>
      <c r="G813" s="81"/>
      <c r="H813" s="81"/>
      <c r="J813" s="150"/>
    </row>
    <row r="814" spans="1:10" x14ac:dyDescent="0.2">
      <c r="A814" s="47">
        <v>2981</v>
      </c>
      <c r="B814" s="50" t="s">
        <v>318</v>
      </c>
      <c r="C814" s="45">
        <v>8</v>
      </c>
      <c r="D814" s="45">
        <v>1</v>
      </c>
      <c r="E814" s="48" t="s">
        <v>334</v>
      </c>
      <c r="F814" s="75">
        <f t="shared" si="87"/>
        <v>0</v>
      </c>
      <c r="G814" s="75">
        <f>SUM(G816:G819)</f>
        <v>0</v>
      </c>
      <c r="H814" s="75">
        <f>SUM(H816:H819)</f>
        <v>0</v>
      </c>
    </row>
    <row r="815" spans="1:10" ht="27" x14ac:dyDescent="0.25">
      <c r="A815" s="47"/>
      <c r="B815" s="50"/>
      <c r="C815" s="45"/>
      <c r="D815" s="45"/>
      <c r="E815" s="48" t="s">
        <v>358</v>
      </c>
      <c r="F815" s="75"/>
      <c r="G815" s="76"/>
      <c r="H815" s="76"/>
    </row>
    <row r="816" spans="1:10" ht="15.75" x14ac:dyDescent="0.25">
      <c r="A816" s="47"/>
      <c r="B816" s="50"/>
      <c r="C816" s="45"/>
      <c r="D816" s="45"/>
      <c r="E816" s="48" t="s">
        <v>359</v>
      </c>
      <c r="F816" s="75">
        <f t="shared" ref="F816:F819" si="88">G816+H816</f>
        <v>0</v>
      </c>
      <c r="G816" s="76"/>
      <c r="H816" s="76"/>
    </row>
    <row r="817" spans="1:10" ht="15.75" x14ac:dyDescent="0.25">
      <c r="A817" s="47"/>
      <c r="B817" s="50"/>
      <c r="C817" s="45"/>
      <c r="D817" s="45"/>
      <c r="E817" s="48"/>
      <c r="F817" s="75">
        <f t="shared" si="88"/>
        <v>0</v>
      </c>
      <c r="G817" s="76"/>
      <c r="H817" s="76"/>
    </row>
    <row r="818" spans="1:10" ht="15.75" x14ac:dyDescent="0.25">
      <c r="A818" s="47"/>
      <c r="B818" s="50"/>
      <c r="C818" s="45"/>
      <c r="D818" s="45"/>
      <c r="E818" s="48"/>
      <c r="F818" s="75">
        <f t="shared" si="88"/>
        <v>0</v>
      </c>
      <c r="G818" s="76"/>
      <c r="H818" s="76"/>
    </row>
    <row r="819" spans="1:10" ht="15.75" x14ac:dyDescent="0.25">
      <c r="A819" s="47"/>
      <c r="B819" s="50"/>
      <c r="C819" s="45"/>
      <c r="D819" s="45"/>
      <c r="E819" s="48" t="s">
        <v>359</v>
      </c>
      <c r="F819" s="75">
        <f t="shared" si="88"/>
        <v>0</v>
      </c>
      <c r="G819" s="76"/>
      <c r="H819" s="76"/>
    </row>
    <row r="820" spans="1:10" s="73" customFormat="1" ht="42" customHeight="1" x14ac:dyDescent="0.25">
      <c r="A820" s="87">
        <v>3000</v>
      </c>
      <c r="B820" s="85" t="s">
        <v>335</v>
      </c>
      <c r="C820" s="86">
        <v>0</v>
      </c>
      <c r="D820" s="86">
        <v>0</v>
      </c>
      <c r="E820" s="88" t="s">
        <v>370</v>
      </c>
      <c r="F820" s="89">
        <f t="shared" si="87"/>
        <v>6000</v>
      </c>
      <c r="G820" s="89">
        <f>G822+G836+G844+G852+G860+G868+G876+G884+G892</f>
        <v>6000</v>
      </c>
      <c r="H820" s="89">
        <f>H822+H836+H844+H852+H860+H868+H876+H884+H892</f>
        <v>0</v>
      </c>
      <c r="J820" s="149"/>
    </row>
    <row r="821" spans="1:10" ht="11.25" customHeight="1" x14ac:dyDescent="0.25">
      <c r="A821" s="47"/>
      <c r="B821" s="46"/>
      <c r="C821" s="72"/>
      <c r="D821" s="72"/>
      <c r="E821" s="48" t="s">
        <v>182</v>
      </c>
      <c r="F821" s="75"/>
      <c r="G821" s="76"/>
      <c r="H821" s="76"/>
    </row>
    <row r="822" spans="1:10" x14ac:dyDescent="0.2">
      <c r="A822" s="47">
        <v>3010</v>
      </c>
      <c r="B822" s="46" t="s">
        <v>335</v>
      </c>
      <c r="C822" s="72">
        <v>1</v>
      </c>
      <c r="D822" s="72">
        <v>0</v>
      </c>
      <c r="E822" s="49" t="s">
        <v>336</v>
      </c>
      <c r="F822" s="75">
        <f t="shared" si="87"/>
        <v>0</v>
      </c>
      <c r="G822" s="75">
        <f>G824+G830</f>
        <v>0</v>
      </c>
      <c r="H822" s="75">
        <f>H824+H830</f>
        <v>0</v>
      </c>
    </row>
    <row r="823" spans="1:10" s="79" customFormat="1" ht="13.5" customHeight="1" x14ac:dyDescent="0.25">
      <c r="A823" s="47"/>
      <c r="B823" s="46"/>
      <c r="C823" s="72"/>
      <c r="D823" s="72"/>
      <c r="E823" s="48" t="s">
        <v>29</v>
      </c>
      <c r="F823" s="75"/>
      <c r="G823" s="81"/>
      <c r="H823" s="81"/>
      <c r="J823" s="150"/>
    </row>
    <row r="824" spans="1:10" x14ac:dyDescent="0.2">
      <c r="A824" s="47">
        <v>3011</v>
      </c>
      <c r="B824" s="50" t="s">
        <v>335</v>
      </c>
      <c r="C824" s="45">
        <v>1</v>
      </c>
      <c r="D824" s="45">
        <v>1</v>
      </c>
      <c r="E824" s="48" t="s">
        <v>337</v>
      </c>
      <c r="F824" s="75">
        <f t="shared" si="87"/>
        <v>0</v>
      </c>
      <c r="G824" s="75">
        <f>SUM(G826:G829)</f>
        <v>0</v>
      </c>
      <c r="H824" s="75">
        <f>SUM(H826:H829)</f>
        <v>0</v>
      </c>
    </row>
    <row r="825" spans="1:10" ht="27" x14ac:dyDescent="0.25">
      <c r="A825" s="47"/>
      <c r="B825" s="50"/>
      <c r="C825" s="45"/>
      <c r="D825" s="45"/>
      <c r="E825" s="48" t="s">
        <v>358</v>
      </c>
      <c r="F825" s="75"/>
      <c r="G825" s="76"/>
      <c r="H825" s="76"/>
    </row>
    <row r="826" spans="1:10" ht="15.75" x14ac:dyDescent="0.25">
      <c r="A826" s="47"/>
      <c r="B826" s="50"/>
      <c r="C826" s="45"/>
      <c r="D826" s="45"/>
      <c r="E826" s="48" t="s">
        <v>359</v>
      </c>
      <c r="F826" s="75">
        <f t="shared" ref="F826:F830" si="89">G826+H826</f>
        <v>0</v>
      </c>
      <c r="G826" s="76"/>
      <c r="H826" s="76"/>
    </row>
    <row r="827" spans="1:10" ht="15.75" x14ac:dyDescent="0.25">
      <c r="A827" s="47"/>
      <c r="B827" s="50"/>
      <c r="C827" s="45"/>
      <c r="D827" s="45"/>
      <c r="E827" s="48"/>
      <c r="F827" s="75">
        <f t="shared" si="89"/>
        <v>0</v>
      </c>
      <c r="G827" s="76"/>
      <c r="H827" s="76"/>
    </row>
    <row r="828" spans="1:10" ht="15.75" x14ac:dyDescent="0.25">
      <c r="A828" s="47"/>
      <c r="B828" s="50"/>
      <c r="C828" s="45"/>
      <c r="D828" s="45"/>
      <c r="E828" s="48"/>
      <c r="F828" s="75">
        <f t="shared" si="89"/>
        <v>0</v>
      </c>
      <c r="G828" s="76"/>
      <c r="H828" s="76"/>
    </row>
    <row r="829" spans="1:10" ht="15.75" x14ac:dyDescent="0.25">
      <c r="A829" s="47"/>
      <c r="B829" s="50"/>
      <c r="C829" s="45"/>
      <c r="D829" s="45"/>
      <c r="E829" s="48" t="s">
        <v>359</v>
      </c>
      <c r="F829" s="75">
        <f t="shared" si="89"/>
        <v>0</v>
      </c>
      <c r="G829" s="76"/>
      <c r="H829" s="76"/>
    </row>
    <row r="830" spans="1:10" x14ac:dyDescent="0.2">
      <c r="A830" s="47">
        <v>3012</v>
      </c>
      <c r="B830" s="50" t="s">
        <v>335</v>
      </c>
      <c r="C830" s="45">
        <v>1</v>
      </c>
      <c r="D830" s="45">
        <v>2</v>
      </c>
      <c r="E830" s="48" t="s">
        <v>338</v>
      </c>
      <c r="F830" s="75">
        <f t="shared" si="89"/>
        <v>0</v>
      </c>
      <c r="G830" s="75">
        <f>SUM(G832:G835)</f>
        <v>0</v>
      </c>
      <c r="H830" s="75">
        <f>SUM(H832:H835)</f>
        <v>0</v>
      </c>
    </row>
    <row r="831" spans="1:10" ht="27" x14ac:dyDescent="0.25">
      <c r="A831" s="47"/>
      <c r="B831" s="50"/>
      <c r="C831" s="45"/>
      <c r="D831" s="45"/>
      <c r="E831" s="48" t="s">
        <v>358</v>
      </c>
      <c r="F831" s="75"/>
      <c r="G831" s="76"/>
      <c r="H831" s="76"/>
    </row>
    <row r="832" spans="1:10" ht="15.75" x14ac:dyDescent="0.25">
      <c r="A832" s="47"/>
      <c r="B832" s="50"/>
      <c r="C832" s="45"/>
      <c r="D832" s="45"/>
      <c r="E832" s="48" t="s">
        <v>359</v>
      </c>
      <c r="F832" s="75">
        <f t="shared" si="87"/>
        <v>0</v>
      </c>
      <c r="G832" s="76"/>
      <c r="H832" s="76"/>
    </row>
    <row r="833" spans="1:10" ht="15.75" x14ac:dyDescent="0.25">
      <c r="A833" s="47"/>
      <c r="B833" s="50"/>
      <c r="C833" s="45"/>
      <c r="D833" s="45"/>
      <c r="E833" s="48"/>
      <c r="F833" s="75">
        <f t="shared" si="87"/>
        <v>0</v>
      </c>
      <c r="G833" s="76"/>
      <c r="H833" s="76"/>
    </row>
    <row r="834" spans="1:10" ht="15.75" x14ac:dyDescent="0.25">
      <c r="A834" s="47"/>
      <c r="B834" s="50"/>
      <c r="C834" s="45"/>
      <c r="D834" s="45"/>
      <c r="E834" s="48"/>
      <c r="F834" s="75">
        <f t="shared" si="87"/>
        <v>0</v>
      </c>
      <c r="G834" s="76"/>
      <c r="H834" s="76"/>
    </row>
    <row r="835" spans="1:10" ht="15.75" x14ac:dyDescent="0.25">
      <c r="A835" s="47"/>
      <c r="B835" s="50"/>
      <c r="C835" s="45"/>
      <c r="D835" s="45"/>
      <c r="E835" s="48" t="s">
        <v>359</v>
      </c>
      <c r="F835" s="75">
        <f t="shared" si="87"/>
        <v>0</v>
      </c>
      <c r="G835" s="76"/>
      <c r="H835" s="76"/>
    </row>
    <row r="836" spans="1:10" x14ac:dyDescent="0.2">
      <c r="A836" s="47">
        <v>3020</v>
      </c>
      <c r="B836" s="46" t="s">
        <v>335</v>
      </c>
      <c r="C836" s="72">
        <v>2</v>
      </c>
      <c r="D836" s="72">
        <v>0</v>
      </c>
      <c r="E836" s="49" t="s">
        <v>339</v>
      </c>
      <c r="F836" s="75">
        <f t="shared" si="87"/>
        <v>0</v>
      </c>
      <c r="G836" s="75">
        <f>G838</f>
        <v>0</v>
      </c>
      <c r="H836" s="75">
        <f>H838</f>
        <v>0</v>
      </c>
    </row>
    <row r="837" spans="1:10" s="79" customFormat="1" ht="16.5" customHeight="1" x14ac:dyDescent="0.25">
      <c r="A837" s="47"/>
      <c r="B837" s="46"/>
      <c r="C837" s="72"/>
      <c r="D837" s="72"/>
      <c r="E837" s="48" t="s">
        <v>29</v>
      </c>
      <c r="F837" s="75"/>
      <c r="G837" s="81"/>
      <c r="H837" s="81"/>
      <c r="J837" s="150"/>
    </row>
    <row r="838" spans="1:10" x14ac:dyDescent="0.2">
      <c r="A838" s="47">
        <v>3021</v>
      </c>
      <c r="B838" s="50" t="s">
        <v>335</v>
      </c>
      <c r="C838" s="45">
        <v>2</v>
      </c>
      <c r="D838" s="45">
        <v>1</v>
      </c>
      <c r="E838" s="48" t="s">
        <v>339</v>
      </c>
      <c r="F838" s="75">
        <f t="shared" si="87"/>
        <v>0</v>
      </c>
      <c r="G838" s="75">
        <f>SUM(G840:G843)</f>
        <v>0</v>
      </c>
      <c r="H838" s="75">
        <f>SUM(H840:H843)</f>
        <v>0</v>
      </c>
    </row>
    <row r="839" spans="1:10" ht="27" x14ac:dyDescent="0.25">
      <c r="A839" s="47"/>
      <c r="B839" s="50"/>
      <c r="C839" s="45"/>
      <c r="D839" s="45"/>
      <c r="E839" s="48" t="s">
        <v>358</v>
      </c>
      <c r="F839" s="75"/>
      <c r="G839" s="76"/>
      <c r="H839" s="76"/>
    </row>
    <row r="840" spans="1:10" ht="15.75" x14ac:dyDescent="0.25">
      <c r="A840" s="47"/>
      <c r="B840" s="50"/>
      <c r="C840" s="45"/>
      <c r="D840" s="45"/>
      <c r="E840" s="48" t="s">
        <v>359</v>
      </c>
      <c r="F840" s="75">
        <f t="shared" ref="F840:F843" si="90">G840+H840</f>
        <v>0</v>
      </c>
      <c r="G840" s="76"/>
      <c r="H840" s="76"/>
    </row>
    <row r="841" spans="1:10" ht="15.75" x14ac:dyDescent="0.25">
      <c r="A841" s="47"/>
      <c r="B841" s="50"/>
      <c r="C841" s="45"/>
      <c r="D841" s="45"/>
      <c r="E841" s="48"/>
      <c r="F841" s="75">
        <f t="shared" si="90"/>
        <v>0</v>
      </c>
      <c r="G841" s="76"/>
      <c r="H841" s="76"/>
    </row>
    <row r="842" spans="1:10" ht="15.75" x14ac:dyDescent="0.25">
      <c r="A842" s="47"/>
      <c r="B842" s="50"/>
      <c r="C842" s="45"/>
      <c r="D842" s="45"/>
      <c r="E842" s="48"/>
      <c r="F842" s="75">
        <f t="shared" si="90"/>
        <v>0</v>
      </c>
      <c r="G842" s="76"/>
      <c r="H842" s="76"/>
    </row>
    <row r="843" spans="1:10" ht="15.75" x14ac:dyDescent="0.25">
      <c r="A843" s="47"/>
      <c r="B843" s="50"/>
      <c r="C843" s="45"/>
      <c r="D843" s="45"/>
      <c r="E843" s="48" t="s">
        <v>359</v>
      </c>
      <c r="F843" s="75">
        <f t="shared" si="90"/>
        <v>0</v>
      </c>
      <c r="G843" s="76"/>
      <c r="H843" s="76"/>
    </row>
    <row r="844" spans="1:10" x14ac:dyDescent="0.2">
      <c r="A844" s="47">
        <v>3030</v>
      </c>
      <c r="B844" s="46" t="s">
        <v>335</v>
      </c>
      <c r="C844" s="72">
        <v>3</v>
      </c>
      <c r="D844" s="72">
        <v>0</v>
      </c>
      <c r="E844" s="49" t="s">
        <v>340</v>
      </c>
      <c r="F844" s="75">
        <f t="shared" si="87"/>
        <v>0</v>
      </c>
      <c r="G844" s="75">
        <f>G846</f>
        <v>0</v>
      </c>
      <c r="H844" s="75">
        <f>H846</f>
        <v>0</v>
      </c>
    </row>
    <row r="845" spans="1:10" s="79" customFormat="1" ht="26.25" customHeight="1" x14ac:dyDescent="0.25">
      <c r="A845" s="47"/>
      <c r="B845" s="46"/>
      <c r="C845" s="72"/>
      <c r="D845" s="72"/>
      <c r="E845" s="48" t="s">
        <v>29</v>
      </c>
      <c r="F845" s="75"/>
      <c r="G845" s="81"/>
      <c r="H845" s="81"/>
      <c r="J845" s="150"/>
    </row>
    <row r="846" spans="1:10" s="79" customFormat="1" ht="22.5" customHeight="1" x14ac:dyDescent="0.2">
      <c r="A846" s="47">
        <v>3031</v>
      </c>
      <c r="B846" s="50" t="s">
        <v>335</v>
      </c>
      <c r="C846" s="45">
        <v>3</v>
      </c>
      <c r="D846" s="45">
        <v>1</v>
      </c>
      <c r="E846" s="48" t="s">
        <v>340</v>
      </c>
      <c r="F846" s="75">
        <f t="shared" ref="F846" si="91">G846+H846</f>
        <v>0</v>
      </c>
      <c r="G846" s="75">
        <f>SUM(G848:G851)</f>
        <v>0</v>
      </c>
      <c r="H846" s="75">
        <f>SUM(H848:H851)</f>
        <v>0</v>
      </c>
      <c r="J846" s="150"/>
    </row>
    <row r="847" spans="1:10" ht="27" x14ac:dyDescent="0.25">
      <c r="A847" s="47"/>
      <c r="B847" s="50"/>
      <c r="C847" s="45"/>
      <c r="D847" s="45"/>
      <c r="E847" s="48" t="s">
        <v>358</v>
      </c>
      <c r="F847" s="75"/>
      <c r="G847" s="76"/>
      <c r="H847" s="76"/>
    </row>
    <row r="848" spans="1:10" ht="15.75" x14ac:dyDescent="0.25">
      <c r="A848" s="47"/>
      <c r="B848" s="50"/>
      <c r="C848" s="45"/>
      <c r="D848" s="45"/>
      <c r="E848" s="48" t="s">
        <v>359</v>
      </c>
      <c r="F848" s="75">
        <f t="shared" ref="F848:F851" si="92">G848+H848</f>
        <v>0</v>
      </c>
      <c r="G848" s="76"/>
      <c r="H848" s="76"/>
    </row>
    <row r="849" spans="1:10" ht="15.75" x14ac:dyDescent="0.25">
      <c r="A849" s="47"/>
      <c r="B849" s="50"/>
      <c r="C849" s="45"/>
      <c r="D849" s="45"/>
      <c r="E849" s="48"/>
      <c r="F849" s="75">
        <f t="shared" si="92"/>
        <v>0</v>
      </c>
      <c r="G849" s="76"/>
      <c r="H849" s="76"/>
    </row>
    <row r="850" spans="1:10" ht="15.75" x14ac:dyDescent="0.25">
      <c r="A850" s="47"/>
      <c r="B850" s="50"/>
      <c r="C850" s="45"/>
      <c r="D850" s="45"/>
      <c r="E850" s="48"/>
      <c r="F850" s="75">
        <f t="shared" si="92"/>
        <v>0</v>
      </c>
      <c r="G850" s="76"/>
      <c r="H850" s="76"/>
    </row>
    <row r="851" spans="1:10" ht="15.75" x14ac:dyDescent="0.25">
      <c r="A851" s="47"/>
      <c r="B851" s="50"/>
      <c r="C851" s="45"/>
      <c r="D851" s="45"/>
      <c r="E851" s="48" t="s">
        <v>359</v>
      </c>
      <c r="F851" s="75">
        <f t="shared" si="92"/>
        <v>0</v>
      </c>
      <c r="G851" s="76"/>
      <c r="H851" s="76"/>
    </row>
    <row r="852" spans="1:10" x14ac:dyDescent="0.2">
      <c r="A852" s="47">
        <v>3040</v>
      </c>
      <c r="B852" s="46" t="s">
        <v>335</v>
      </c>
      <c r="C852" s="72">
        <v>4</v>
      </c>
      <c r="D852" s="72">
        <v>0</v>
      </c>
      <c r="E852" s="49" t="s">
        <v>341</v>
      </c>
      <c r="F852" s="75">
        <f t="shared" si="87"/>
        <v>0</v>
      </c>
      <c r="G852" s="75">
        <f>G854</f>
        <v>0</v>
      </c>
      <c r="H852" s="75">
        <f>H854</f>
        <v>0</v>
      </c>
    </row>
    <row r="853" spans="1:10" s="79" customFormat="1" ht="10.5" customHeight="1" x14ac:dyDescent="0.25">
      <c r="A853" s="47"/>
      <c r="B853" s="46"/>
      <c r="C853" s="72"/>
      <c r="D853" s="72"/>
      <c r="E853" s="48" t="s">
        <v>29</v>
      </c>
      <c r="F853" s="75"/>
      <c r="G853" s="81"/>
      <c r="H853" s="81"/>
      <c r="J853" s="150"/>
    </row>
    <row r="854" spans="1:10" x14ac:dyDescent="0.2">
      <c r="A854" s="47">
        <v>3041</v>
      </c>
      <c r="B854" s="50" t="s">
        <v>335</v>
      </c>
      <c r="C854" s="45">
        <v>4</v>
      </c>
      <c r="D854" s="45">
        <v>1</v>
      </c>
      <c r="E854" s="48" t="s">
        <v>341</v>
      </c>
      <c r="F854" s="75">
        <f t="shared" si="87"/>
        <v>0</v>
      </c>
      <c r="G854" s="75">
        <f>SUM(G856:G859)</f>
        <v>0</v>
      </c>
      <c r="H854" s="75">
        <f>SUM(H856:H859)</f>
        <v>0</v>
      </c>
    </row>
    <row r="855" spans="1:10" ht="27" x14ac:dyDescent="0.25">
      <c r="A855" s="47"/>
      <c r="B855" s="50"/>
      <c r="C855" s="45"/>
      <c r="D855" s="45"/>
      <c r="E855" s="48" t="s">
        <v>358</v>
      </c>
      <c r="F855" s="75"/>
      <c r="G855" s="76"/>
      <c r="H855" s="76"/>
    </row>
    <row r="856" spans="1:10" ht="15.75" x14ac:dyDescent="0.25">
      <c r="A856" s="47"/>
      <c r="B856" s="50"/>
      <c r="C856" s="45"/>
      <c r="D856" s="45"/>
      <c r="E856" s="48" t="s">
        <v>359</v>
      </c>
      <c r="F856" s="75">
        <f t="shared" ref="F856:F862" si="93">G856+H856</f>
        <v>0</v>
      </c>
      <c r="G856" s="76"/>
      <c r="H856" s="76"/>
    </row>
    <row r="857" spans="1:10" ht="15.75" x14ac:dyDescent="0.25">
      <c r="A857" s="47"/>
      <c r="B857" s="50"/>
      <c r="C857" s="45"/>
      <c r="D857" s="45"/>
      <c r="E857" s="48"/>
      <c r="F857" s="75">
        <f t="shared" si="93"/>
        <v>0</v>
      </c>
      <c r="G857" s="76"/>
      <c r="H857" s="76"/>
    </row>
    <row r="858" spans="1:10" ht="15.75" x14ac:dyDescent="0.25">
      <c r="A858" s="47"/>
      <c r="B858" s="50"/>
      <c r="C858" s="45"/>
      <c r="D858" s="45"/>
      <c r="E858" s="48"/>
      <c r="F858" s="75">
        <f t="shared" si="93"/>
        <v>0</v>
      </c>
      <c r="G858" s="76"/>
      <c r="H858" s="76"/>
    </row>
    <row r="859" spans="1:10" ht="15.75" x14ac:dyDescent="0.25">
      <c r="A859" s="47"/>
      <c r="B859" s="50"/>
      <c r="C859" s="45"/>
      <c r="D859" s="45"/>
      <c r="E859" s="48" t="s">
        <v>359</v>
      </c>
      <c r="F859" s="75">
        <f t="shared" si="93"/>
        <v>0</v>
      </c>
      <c r="G859" s="76"/>
      <c r="H859" s="76"/>
    </row>
    <row r="860" spans="1:10" x14ac:dyDescent="0.2">
      <c r="A860" s="47">
        <v>3050</v>
      </c>
      <c r="B860" s="46" t="s">
        <v>335</v>
      </c>
      <c r="C860" s="72">
        <v>5</v>
      </c>
      <c r="D860" s="72">
        <v>0</v>
      </c>
      <c r="E860" s="49" t="s">
        <v>342</v>
      </c>
      <c r="F860" s="75">
        <f t="shared" si="93"/>
        <v>0</v>
      </c>
      <c r="G860" s="75">
        <f>G862</f>
        <v>0</v>
      </c>
      <c r="H860" s="75">
        <f>H862</f>
        <v>0</v>
      </c>
    </row>
    <row r="861" spans="1:10" s="79" customFormat="1" ht="12.75" customHeight="1" x14ac:dyDescent="0.25">
      <c r="A861" s="47"/>
      <c r="B861" s="46"/>
      <c r="C861" s="72"/>
      <c r="D861" s="72"/>
      <c r="E861" s="48" t="s">
        <v>29</v>
      </c>
      <c r="F861" s="75"/>
      <c r="G861" s="81"/>
      <c r="H861" s="81"/>
      <c r="J861" s="150"/>
    </row>
    <row r="862" spans="1:10" x14ac:dyDescent="0.2">
      <c r="A862" s="47">
        <v>3051</v>
      </c>
      <c r="B862" s="50" t="s">
        <v>335</v>
      </c>
      <c r="C862" s="45">
        <v>5</v>
      </c>
      <c r="D862" s="45">
        <v>1</v>
      </c>
      <c r="E862" s="48" t="s">
        <v>342</v>
      </c>
      <c r="F862" s="75">
        <f t="shared" si="93"/>
        <v>0</v>
      </c>
      <c r="G862" s="75">
        <f>SUM(G864:G867)</f>
        <v>0</v>
      </c>
      <c r="H862" s="75">
        <f>SUM(H864:H867)</f>
        <v>0</v>
      </c>
    </row>
    <row r="863" spans="1:10" ht="27" x14ac:dyDescent="0.25">
      <c r="A863" s="47"/>
      <c r="B863" s="50"/>
      <c r="C863" s="45"/>
      <c r="D863" s="45"/>
      <c r="E863" s="48" t="s">
        <v>358</v>
      </c>
      <c r="F863" s="75"/>
      <c r="G863" s="76"/>
      <c r="H863" s="76"/>
    </row>
    <row r="864" spans="1:10" ht="15.75" x14ac:dyDescent="0.25">
      <c r="A864" s="47"/>
      <c r="B864" s="50"/>
      <c r="C864" s="45"/>
      <c r="D864" s="45"/>
      <c r="E864" s="48">
        <v>4111</v>
      </c>
      <c r="F864" s="115">
        <f t="shared" ref="F864:F870" si="94">G864+H864</f>
        <v>0</v>
      </c>
      <c r="G864" s="83"/>
      <c r="H864" s="76"/>
    </row>
    <row r="865" spans="1:10" ht="15.75" x14ac:dyDescent="0.25">
      <c r="A865" s="47"/>
      <c r="B865" s="50"/>
      <c r="C865" s="45"/>
      <c r="D865" s="45"/>
      <c r="E865" s="48">
        <v>4269</v>
      </c>
      <c r="F865" s="115">
        <f t="shared" si="94"/>
        <v>0</v>
      </c>
      <c r="G865" s="83"/>
      <c r="H865" s="76"/>
    </row>
    <row r="866" spans="1:10" ht="15.75" x14ac:dyDescent="0.25">
      <c r="A866" s="47"/>
      <c r="B866" s="50"/>
      <c r="C866" s="45"/>
      <c r="D866" s="45"/>
      <c r="E866" s="48"/>
      <c r="F866" s="75">
        <f t="shared" si="94"/>
        <v>0</v>
      </c>
      <c r="G866" s="76"/>
      <c r="H866" s="76"/>
    </row>
    <row r="867" spans="1:10" ht="15.75" x14ac:dyDescent="0.25">
      <c r="A867" s="47"/>
      <c r="B867" s="50"/>
      <c r="C867" s="45"/>
      <c r="D867" s="45"/>
      <c r="E867" s="48" t="s">
        <v>359</v>
      </c>
      <c r="F867" s="75">
        <f t="shared" si="94"/>
        <v>0</v>
      </c>
      <c r="G867" s="76"/>
      <c r="H867" s="76"/>
    </row>
    <row r="868" spans="1:10" x14ac:dyDescent="0.2">
      <c r="A868" s="47">
        <v>3060</v>
      </c>
      <c r="B868" s="46" t="s">
        <v>335</v>
      </c>
      <c r="C868" s="72">
        <v>6</v>
      </c>
      <c r="D868" s="72">
        <v>0</v>
      </c>
      <c r="E868" s="49" t="s">
        <v>343</v>
      </c>
      <c r="F868" s="75">
        <f t="shared" si="94"/>
        <v>0</v>
      </c>
      <c r="G868" s="75">
        <f>G870</f>
        <v>0</v>
      </c>
      <c r="H868" s="75">
        <f>H870</f>
        <v>0</v>
      </c>
    </row>
    <row r="869" spans="1:10" s="79" customFormat="1" ht="10.5" customHeight="1" x14ac:dyDescent="0.25">
      <c r="A869" s="47"/>
      <c r="B869" s="46"/>
      <c r="C869" s="72"/>
      <c r="D869" s="72"/>
      <c r="E869" s="48" t="s">
        <v>29</v>
      </c>
      <c r="F869" s="75"/>
      <c r="G869" s="81"/>
      <c r="H869" s="81"/>
      <c r="J869" s="150"/>
    </row>
    <row r="870" spans="1:10" x14ac:dyDescent="0.2">
      <c r="A870" s="47">
        <v>3061</v>
      </c>
      <c r="B870" s="50" t="s">
        <v>335</v>
      </c>
      <c r="C870" s="45">
        <v>6</v>
      </c>
      <c r="D870" s="45">
        <v>1</v>
      </c>
      <c r="E870" s="48" t="s">
        <v>343</v>
      </c>
      <c r="F870" s="75">
        <f t="shared" si="94"/>
        <v>0</v>
      </c>
      <c r="G870" s="75">
        <f>SUM(G872:G875)</f>
        <v>0</v>
      </c>
      <c r="H870" s="75">
        <f>SUM(H872:H875)</f>
        <v>0</v>
      </c>
    </row>
    <row r="871" spans="1:10" ht="27" x14ac:dyDescent="0.25">
      <c r="A871" s="47"/>
      <c r="B871" s="50"/>
      <c r="C871" s="45"/>
      <c r="D871" s="45"/>
      <c r="E871" s="48" t="s">
        <v>358</v>
      </c>
      <c r="F871" s="75"/>
      <c r="G871" s="76"/>
      <c r="H871" s="76"/>
    </row>
    <row r="872" spans="1:10" ht="15.75" x14ac:dyDescent="0.25">
      <c r="A872" s="47"/>
      <c r="B872" s="50"/>
      <c r="C872" s="45"/>
      <c r="D872" s="45"/>
      <c r="E872" s="48" t="s">
        <v>359</v>
      </c>
      <c r="F872" s="75">
        <f t="shared" ref="F872:F878" si="95">G872+H872</f>
        <v>0</v>
      </c>
      <c r="G872" s="76"/>
      <c r="H872" s="76"/>
    </row>
    <row r="873" spans="1:10" ht="15.75" x14ac:dyDescent="0.25">
      <c r="A873" s="47"/>
      <c r="B873" s="50"/>
      <c r="C873" s="45"/>
      <c r="D873" s="45"/>
      <c r="E873" s="48"/>
      <c r="F873" s="75">
        <f t="shared" si="95"/>
        <v>0</v>
      </c>
      <c r="G873" s="76"/>
      <c r="H873" s="76"/>
    </row>
    <row r="874" spans="1:10" ht="15.75" x14ac:dyDescent="0.25">
      <c r="A874" s="47"/>
      <c r="B874" s="50"/>
      <c r="C874" s="45"/>
      <c r="D874" s="45"/>
      <c r="E874" s="48"/>
      <c r="F874" s="75">
        <f t="shared" si="95"/>
        <v>0</v>
      </c>
      <c r="G874" s="76"/>
      <c r="H874" s="76"/>
    </row>
    <row r="875" spans="1:10" ht="15.75" x14ac:dyDescent="0.25">
      <c r="A875" s="47"/>
      <c r="B875" s="50"/>
      <c r="C875" s="45"/>
      <c r="D875" s="45"/>
      <c r="E875" s="48" t="s">
        <v>359</v>
      </c>
      <c r="F875" s="75">
        <f t="shared" si="95"/>
        <v>0</v>
      </c>
      <c r="G875" s="76"/>
      <c r="H875" s="76"/>
    </row>
    <row r="876" spans="1:10" ht="27" x14ac:dyDescent="0.2">
      <c r="A876" s="90">
        <v>3070</v>
      </c>
      <c r="B876" s="91" t="s">
        <v>335</v>
      </c>
      <c r="C876" s="92">
        <v>7</v>
      </c>
      <c r="D876" s="92">
        <v>0</v>
      </c>
      <c r="E876" s="93" t="s">
        <v>344</v>
      </c>
      <c r="F876" s="94">
        <f t="shared" si="95"/>
        <v>6000</v>
      </c>
      <c r="G876" s="94">
        <f>G878</f>
        <v>6000</v>
      </c>
      <c r="H876" s="94">
        <f>H878</f>
        <v>0</v>
      </c>
    </row>
    <row r="877" spans="1:10" s="79" customFormat="1" ht="10.5" customHeight="1" x14ac:dyDescent="0.25">
      <c r="A877" s="47"/>
      <c r="B877" s="46"/>
      <c r="C877" s="72"/>
      <c r="D877" s="72"/>
      <c r="E877" s="48" t="s">
        <v>29</v>
      </c>
      <c r="F877" s="75"/>
      <c r="G877" s="81"/>
      <c r="H877" s="81"/>
      <c r="J877" s="150"/>
    </row>
    <row r="878" spans="1:10" ht="27" x14ac:dyDescent="0.2">
      <c r="A878" s="47">
        <v>3071</v>
      </c>
      <c r="B878" s="50" t="s">
        <v>335</v>
      </c>
      <c r="C878" s="45">
        <v>7</v>
      </c>
      <c r="D878" s="45">
        <v>1</v>
      </c>
      <c r="E878" s="48" t="s">
        <v>344</v>
      </c>
      <c r="F878" s="75">
        <f t="shared" si="95"/>
        <v>6000</v>
      </c>
      <c r="G878" s="75">
        <f>SUM(G880:G883)</f>
        <v>6000</v>
      </c>
      <c r="H878" s="75">
        <f>SUM(H880:H883)</f>
        <v>0</v>
      </c>
    </row>
    <row r="879" spans="1:10" ht="27" x14ac:dyDescent="0.25">
      <c r="A879" s="47"/>
      <c r="B879" s="50"/>
      <c r="C879" s="45"/>
      <c r="D879" s="45"/>
      <c r="E879" s="48" t="s">
        <v>358</v>
      </c>
      <c r="F879" s="75"/>
      <c r="G879" s="76"/>
      <c r="H879" s="76"/>
    </row>
    <row r="880" spans="1:10" ht="15.75" x14ac:dyDescent="0.25">
      <c r="A880" s="47"/>
      <c r="B880" s="50"/>
      <c r="C880" s="45"/>
      <c r="D880" s="45"/>
      <c r="E880" s="48">
        <v>4729</v>
      </c>
      <c r="F880" s="75">
        <f t="shared" ref="F880:F884" si="96">G880+H880</f>
        <v>5700</v>
      </c>
      <c r="G880" s="76">
        <v>5700</v>
      </c>
      <c r="H880" s="76"/>
    </row>
    <row r="881" spans="1:10" ht="15.75" x14ac:dyDescent="0.25">
      <c r="A881" s="47"/>
      <c r="B881" s="50"/>
      <c r="C881" s="45"/>
      <c r="D881" s="45"/>
      <c r="E881" s="48">
        <v>4726</v>
      </c>
      <c r="F881" s="75">
        <f t="shared" si="96"/>
        <v>300</v>
      </c>
      <c r="G881" s="76">
        <v>300</v>
      </c>
      <c r="H881" s="76"/>
    </row>
    <row r="882" spans="1:10" ht="15.75" x14ac:dyDescent="0.25">
      <c r="A882" s="47"/>
      <c r="B882" s="50"/>
      <c r="C882" s="45"/>
      <c r="D882" s="45"/>
      <c r="E882" s="48"/>
      <c r="F882" s="75">
        <f t="shared" si="96"/>
        <v>0</v>
      </c>
      <c r="G882" s="76"/>
      <c r="H882" s="76"/>
    </row>
    <row r="883" spans="1:10" ht="15.75" x14ac:dyDescent="0.25">
      <c r="A883" s="47"/>
      <c r="B883" s="50"/>
      <c r="C883" s="45"/>
      <c r="D883" s="45"/>
      <c r="E883" s="48" t="s">
        <v>359</v>
      </c>
      <c r="F883" s="75">
        <f t="shared" si="96"/>
        <v>0</v>
      </c>
      <c r="G883" s="76"/>
      <c r="H883" s="76"/>
    </row>
    <row r="884" spans="1:10" ht="27" x14ac:dyDescent="0.2">
      <c r="A884" s="47">
        <v>3080</v>
      </c>
      <c r="B884" s="46" t="s">
        <v>335</v>
      </c>
      <c r="C884" s="72">
        <v>8</v>
      </c>
      <c r="D884" s="72">
        <v>0</v>
      </c>
      <c r="E884" s="49" t="s">
        <v>345</v>
      </c>
      <c r="F884" s="75">
        <f t="shared" si="96"/>
        <v>0</v>
      </c>
      <c r="G884" s="75">
        <f>G886</f>
        <v>0</v>
      </c>
      <c r="H884" s="75">
        <f>H886</f>
        <v>0</v>
      </c>
    </row>
    <row r="885" spans="1:10" s="79" customFormat="1" ht="13.5" customHeight="1" x14ac:dyDescent="0.25">
      <c r="A885" s="47"/>
      <c r="B885" s="46"/>
      <c r="C885" s="72"/>
      <c r="D885" s="72"/>
      <c r="E885" s="48" t="s">
        <v>29</v>
      </c>
      <c r="F885" s="75"/>
      <c r="G885" s="81"/>
      <c r="H885" s="81"/>
      <c r="J885" s="150"/>
    </row>
    <row r="886" spans="1:10" ht="27" x14ac:dyDescent="0.2">
      <c r="A886" s="47">
        <v>3081</v>
      </c>
      <c r="B886" s="50" t="s">
        <v>335</v>
      </c>
      <c r="C886" s="45">
        <v>8</v>
      </c>
      <c r="D886" s="45">
        <v>1</v>
      </c>
      <c r="E886" s="48" t="s">
        <v>345</v>
      </c>
      <c r="F886" s="75">
        <f t="shared" ref="F886" si="97">G886+H886</f>
        <v>0</v>
      </c>
      <c r="G886" s="75">
        <f>SUM(G888:G891)</f>
        <v>0</v>
      </c>
      <c r="H886" s="75">
        <f>SUM(H888:H891)</f>
        <v>0</v>
      </c>
    </row>
    <row r="887" spans="1:10" ht="27" x14ac:dyDescent="0.25">
      <c r="A887" s="47"/>
      <c r="B887" s="50"/>
      <c r="C887" s="45"/>
      <c r="D887" s="45"/>
      <c r="E887" s="48" t="s">
        <v>358</v>
      </c>
      <c r="F887" s="75"/>
      <c r="G887" s="76"/>
      <c r="H887" s="76"/>
    </row>
    <row r="888" spans="1:10" ht="15.75" x14ac:dyDescent="0.25">
      <c r="A888" s="47"/>
      <c r="B888" s="50"/>
      <c r="C888" s="45"/>
      <c r="D888" s="45"/>
      <c r="E888" s="48" t="s">
        <v>359</v>
      </c>
      <c r="F888" s="75">
        <f t="shared" ref="F888:F894" si="98">G888+H888</f>
        <v>0</v>
      </c>
      <c r="G888" s="76"/>
      <c r="H888" s="76"/>
    </row>
    <row r="889" spans="1:10" ht="15.75" x14ac:dyDescent="0.25">
      <c r="A889" s="47"/>
      <c r="B889" s="50"/>
      <c r="C889" s="45"/>
      <c r="D889" s="45"/>
      <c r="E889" s="48"/>
      <c r="F889" s="75">
        <f t="shared" si="98"/>
        <v>0</v>
      </c>
      <c r="G889" s="76"/>
      <c r="H889" s="76"/>
    </row>
    <row r="890" spans="1:10" ht="15.75" x14ac:dyDescent="0.25">
      <c r="A890" s="47"/>
      <c r="B890" s="50"/>
      <c r="C890" s="45"/>
      <c r="D890" s="45"/>
      <c r="E890" s="48"/>
      <c r="F890" s="75">
        <f t="shared" si="98"/>
        <v>0</v>
      </c>
      <c r="G890" s="76"/>
      <c r="H890" s="76"/>
    </row>
    <row r="891" spans="1:10" ht="15.75" x14ac:dyDescent="0.25">
      <c r="A891" s="47"/>
      <c r="B891" s="50"/>
      <c r="C891" s="45"/>
      <c r="D891" s="45"/>
      <c r="E891" s="48" t="s">
        <v>359</v>
      </c>
      <c r="F891" s="75">
        <f t="shared" si="98"/>
        <v>0</v>
      </c>
      <c r="G891" s="76"/>
      <c r="H891" s="76"/>
    </row>
    <row r="892" spans="1:10" x14ac:dyDescent="0.2">
      <c r="A892" s="47">
        <v>3090</v>
      </c>
      <c r="B892" s="46" t="s">
        <v>335</v>
      </c>
      <c r="C892" s="72">
        <v>9</v>
      </c>
      <c r="D892" s="72">
        <v>0</v>
      </c>
      <c r="E892" s="49" t="s">
        <v>346</v>
      </c>
      <c r="F892" s="75">
        <f t="shared" si="98"/>
        <v>0</v>
      </c>
      <c r="G892" s="75">
        <f>G894+G900</f>
        <v>0</v>
      </c>
      <c r="H892" s="75">
        <f>H894+H900</f>
        <v>0</v>
      </c>
    </row>
    <row r="893" spans="1:10" s="79" customFormat="1" ht="15.75" x14ac:dyDescent="0.25">
      <c r="A893" s="47"/>
      <c r="B893" s="46"/>
      <c r="C893" s="72"/>
      <c r="D893" s="72"/>
      <c r="E893" s="48" t="s">
        <v>29</v>
      </c>
      <c r="F893" s="75"/>
      <c r="G893" s="81"/>
      <c r="H893" s="81"/>
      <c r="J893" s="150"/>
    </row>
    <row r="894" spans="1:10" ht="17.25" customHeight="1" x14ac:dyDescent="0.2">
      <c r="A894" s="47">
        <v>3091</v>
      </c>
      <c r="B894" s="50" t="s">
        <v>335</v>
      </c>
      <c r="C894" s="45">
        <v>9</v>
      </c>
      <c r="D894" s="45">
        <v>1</v>
      </c>
      <c r="E894" s="48" t="s">
        <v>346</v>
      </c>
      <c r="F894" s="75">
        <f t="shared" si="98"/>
        <v>0</v>
      </c>
      <c r="G894" s="75">
        <f>SUM(G896:G899)</f>
        <v>0</v>
      </c>
      <c r="H894" s="75">
        <f>SUM(H896:H899)</f>
        <v>0</v>
      </c>
    </row>
    <row r="895" spans="1:10" ht="27" x14ac:dyDescent="0.25">
      <c r="A895" s="47"/>
      <c r="B895" s="50"/>
      <c r="C895" s="45"/>
      <c r="D895" s="45"/>
      <c r="E895" s="48" t="s">
        <v>358</v>
      </c>
      <c r="F895" s="75"/>
      <c r="G895" s="76"/>
      <c r="H895" s="76"/>
    </row>
    <row r="896" spans="1:10" ht="15.75" x14ac:dyDescent="0.25">
      <c r="A896" s="47"/>
      <c r="B896" s="50"/>
      <c r="C896" s="45"/>
      <c r="D896" s="45"/>
      <c r="E896" s="48" t="s">
        <v>359</v>
      </c>
      <c r="F896" s="75">
        <f t="shared" ref="F896:F900" si="99">G896+H896</f>
        <v>0</v>
      </c>
      <c r="G896" s="76"/>
      <c r="H896" s="76"/>
    </row>
    <row r="897" spans="1:10" ht="15.75" x14ac:dyDescent="0.25">
      <c r="A897" s="47"/>
      <c r="B897" s="50"/>
      <c r="C897" s="45"/>
      <c r="D897" s="45"/>
      <c r="E897" s="48"/>
      <c r="F897" s="75">
        <f t="shared" si="99"/>
        <v>0</v>
      </c>
      <c r="G897" s="76"/>
      <c r="H897" s="76"/>
    </row>
    <row r="898" spans="1:10" ht="15.75" x14ac:dyDescent="0.25">
      <c r="A898" s="47"/>
      <c r="B898" s="50"/>
      <c r="C898" s="45"/>
      <c r="D898" s="45"/>
      <c r="E898" s="48"/>
      <c r="F898" s="75">
        <f t="shared" si="99"/>
        <v>0</v>
      </c>
      <c r="G898" s="76"/>
      <c r="H898" s="76"/>
    </row>
    <row r="899" spans="1:10" ht="15.75" x14ac:dyDescent="0.25">
      <c r="A899" s="47"/>
      <c r="B899" s="50"/>
      <c r="C899" s="45"/>
      <c r="D899" s="45"/>
      <c r="E899" s="48" t="s">
        <v>359</v>
      </c>
      <c r="F899" s="75">
        <f t="shared" si="99"/>
        <v>0</v>
      </c>
      <c r="G899" s="76"/>
      <c r="H899" s="76"/>
    </row>
    <row r="900" spans="1:10" ht="30" customHeight="1" x14ac:dyDescent="0.2">
      <c r="A900" s="47">
        <v>3092</v>
      </c>
      <c r="B900" s="50" t="s">
        <v>335</v>
      </c>
      <c r="C900" s="45">
        <v>9</v>
      </c>
      <c r="D900" s="45">
        <v>2</v>
      </c>
      <c r="E900" s="48" t="s">
        <v>347</v>
      </c>
      <c r="F900" s="75">
        <f t="shared" si="99"/>
        <v>0</v>
      </c>
      <c r="G900" s="75">
        <f>SUM(G902:G905)</f>
        <v>0</v>
      </c>
      <c r="H900" s="75">
        <f>SUM(H902:H905)</f>
        <v>0</v>
      </c>
    </row>
    <row r="901" spans="1:10" ht="27" x14ac:dyDescent="0.25">
      <c r="A901" s="47"/>
      <c r="B901" s="50"/>
      <c r="C901" s="45"/>
      <c r="D901" s="45"/>
      <c r="E901" s="48" t="s">
        <v>358</v>
      </c>
      <c r="F901" s="75"/>
      <c r="G901" s="76"/>
      <c r="H901" s="76"/>
    </row>
    <row r="902" spans="1:10" ht="15.75" x14ac:dyDescent="0.25">
      <c r="A902" s="47"/>
      <c r="B902" s="50"/>
      <c r="C902" s="45"/>
      <c r="D902" s="45"/>
      <c r="E902" s="48" t="s">
        <v>359</v>
      </c>
      <c r="F902" s="75">
        <f t="shared" ref="F902:F915" si="100">G902+H902</f>
        <v>0</v>
      </c>
      <c r="G902" s="76"/>
      <c r="H902" s="76"/>
    </row>
    <row r="903" spans="1:10" ht="15.75" x14ac:dyDescent="0.25">
      <c r="A903" s="47"/>
      <c r="B903" s="50"/>
      <c r="C903" s="45"/>
      <c r="D903" s="45"/>
      <c r="E903" s="48"/>
      <c r="F903" s="75">
        <f t="shared" si="100"/>
        <v>0</v>
      </c>
      <c r="G903" s="76"/>
      <c r="H903" s="76"/>
    </row>
    <row r="904" spans="1:10" ht="15.75" x14ac:dyDescent="0.25">
      <c r="A904" s="47"/>
      <c r="B904" s="50"/>
      <c r="C904" s="45"/>
      <c r="D904" s="45"/>
      <c r="E904" s="48"/>
      <c r="F904" s="75">
        <f t="shared" si="100"/>
        <v>0</v>
      </c>
      <c r="G904" s="76"/>
      <c r="H904" s="76"/>
    </row>
    <row r="905" spans="1:10" ht="15.75" x14ac:dyDescent="0.25">
      <c r="A905" s="47"/>
      <c r="B905" s="50"/>
      <c r="C905" s="45"/>
      <c r="D905" s="45"/>
      <c r="E905" s="48" t="s">
        <v>359</v>
      </c>
      <c r="F905" s="75">
        <f t="shared" si="100"/>
        <v>0</v>
      </c>
      <c r="G905" s="76"/>
      <c r="H905" s="76"/>
    </row>
    <row r="906" spans="1:10" s="73" customFormat="1" ht="32.25" customHeight="1" x14ac:dyDescent="0.25">
      <c r="A906" s="87">
        <v>3100</v>
      </c>
      <c r="B906" s="85" t="s">
        <v>348</v>
      </c>
      <c r="C906" s="85" t="s">
        <v>181</v>
      </c>
      <c r="D906" s="85" t="s">
        <v>181</v>
      </c>
      <c r="E906" s="121" t="s">
        <v>371</v>
      </c>
      <c r="F906" s="89">
        <f t="shared" si="100"/>
        <v>123812.7</v>
      </c>
      <c r="G906" s="89">
        <f>G908</f>
        <v>123812.7</v>
      </c>
      <c r="H906" s="89">
        <f>H908</f>
        <v>0</v>
      </c>
      <c r="J906" s="149"/>
    </row>
    <row r="907" spans="1:10" ht="15.75" x14ac:dyDescent="0.25">
      <c r="A907" s="47"/>
      <c r="B907" s="46"/>
      <c r="C907" s="72"/>
      <c r="D907" s="72"/>
      <c r="E907" s="48" t="s">
        <v>182</v>
      </c>
      <c r="F907" s="75"/>
      <c r="G907" s="76"/>
      <c r="H907" s="76"/>
    </row>
    <row r="908" spans="1:10" x14ac:dyDescent="0.2">
      <c r="A908" s="47">
        <v>3110</v>
      </c>
      <c r="B908" s="55" t="s">
        <v>348</v>
      </c>
      <c r="C908" s="55" t="s">
        <v>9</v>
      </c>
      <c r="D908" s="55" t="s">
        <v>181</v>
      </c>
      <c r="E908" s="53" t="s">
        <v>349</v>
      </c>
      <c r="F908" s="75">
        <f t="shared" si="100"/>
        <v>123812.7</v>
      </c>
      <c r="G908" s="75">
        <f>G910</f>
        <v>123812.7</v>
      </c>
      <c r="H908" s="75">
        <f>H910</f>
        <v>0</v>
      </c>
    </row>
    <row r="909" spans="1:10" s="79" customFormat="1" ht="15.75" x14ac:dyDescent="0.25">
      <c r="A909" s="47"/>
      <c r="B909" s="46"/>
      <c r="C909" s="72"/>
      <c r="D909" s="72"/>
      <c r="E909" s="48" t="s">
        <v>29</v>
      </c>
      <c r="F909" s="75"/>
      <c r="G909" s="81"/>
      <c r="H909" s="81"/>
      <c r="J909" s="150"/>
    </row>
    <row r="910" spans="1:10" x14ac:dyDescent="0.2">
      <c r="A910" s="47">
        <v>3112</v>
      </c>
      <c r="B910" s="55" t="s">
        <v>348</v>
      </c>
      <c r="C910" s="55" t="s">
        <v>9</v>
      </c>
      <c r="D910" s="55" t="s">
        <v>178</v>
      </c>
      <c r="E910" s="54" t="s">
        <v>350</v>
      </c>
      <c r="F910" s="75">
        <f>G910+H910</f>
        <v>123812.7</v>
      </c>
      <c r="G910" s="75">
        <v>123812.7</v>
      </c>
      <c r="H910" s="75">
        <f>SUM(H912:H915)</f>
        <v>0</v>
      </c>
    </row>
    <row r="911" spans="1:10" ht="27" x14ac:dyDescent="0.25">
      <c r="A911" s="47"/>
      <c r="B911" s="50"/>
      <c r="C911" s="45"/>
      <c r="D911" s="45"/>
      <c r="E911" s="48" t="s">
        <v>358</v>
      </c>
      <c r="F911" s="75"/>
      <c r="G911" s="76"/>
      <c r="H911" s="76"/>
    </row>
    <row r="912" spans="1:10" ht="24" customHeight="1" x14ac:dyDescent="0.25">
      <c r="A912" s="47"/>
      <c r="B912" s="50"/>
      <c r="C912" s="45"/>
      <c r="D912" s="45"/>
      <c r="E912" s="48">
        <v>4891</v>
      </c>
      <c r="F912" s="75">
        <f>G912+H912</f>
        <v>123812.7</v>
      </c>
      <c r="G912" s="128">
        <v>123812.7</v>
      </c>
      <c r="H912" s="76"/>
    </row>
    <row r="913" spans="1:8" ht="15.75" x14ac:dyDescent="0.25">
      <c r="A913" s="47"/>
      <c r="B913" s="50"/>
      <c r="C913" s="45"/>
      <c r="D913" s="45"/>
      <c r="E913" s="48"/>
      <c r="F913" s="75">
        <f t="shared" si="100"/>
        <v>0</v>
      </c>
      <c r="G913" s="76"/>
      <c r="H913" s="76"/>
    </row>
    <row r="914" spans="1:8" ht="15.75" x14ac:dyDescent="0.25">
      <c r="A914" s="47"/>
      <c r="B914" s="50"/>
      <c r="C914" s="45"/>
      <c r="D914" s="45"/>
      <c r="E914" s="48"/>
      <c r="F914" s="75">
        <f t="shared" si="100"/>
        <v>0</v>
      </c>
      <c r="G914" s="76"/>
      <c r="H914" s="76"/>
    </row>
    <row r="915" spans="1:8" ht="15.75" x14ac:dyDescent="0.25">
      <c r="A915" s="47"/>
      <c r="B915" s="50"/>
      <c r="C915" s="45"/>
      <c r="D915" s="45"/>
      <c r="E915" s="48" t="s">
        <v>359</v>
      </c>
      <c r="F915" s="75">
        <f t="shared" si="100"/>
        <v>0</v>
      </c>
      <c r="G915" s="76"/>
      <c r="H915" s="76"/>
    </row>
    <row r="916" spans="1:8" x14ac:dyDescent="0.2">
      <c r="B916" s="103"/>
      <c r="C916" s="104"/>
      <c r="D916" s="105"/>
    </row>
    <row r="917" spans="1:8" x14ac:dyDescent="0.2">
      <c r="B917" s="108"/>
      <c r="C917" s="104"/>
      <c r="D917" s="105"/>
    </row>
    <row r="918" spans="1:8" x14ac:dyDescent="0.2">
      <c r="B918" s="108"/>
      <c r="C918" s="104"/>
      <c r="D918" s="105"/>
      <c r="E918" s="38"/>
    </row>
    <row r="919" spans="1:8" x14ac:dyDescent="0.2">
      <c r="B919" s="108"/>
      <c r="C919" s="109"/>
      <c r="D919" s="110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O28:O34"/>
  <sheetViews>
    <sheetView workbookViewId="0">
      <selection activeCell="I25" sqref="I25"/>
    </sheetView>
  </sheetViews>
  <sheetFormatPr defaultRowHeight="15" x14ac:dyDescent="0.25"/>
  <sheetData>
    <row r="28" spans="15:15" x14ac:dyDescent="0.25">
      <c r="O28" s="76"/>
    </row>
    <row r="29" spans="15:15" x14ac:dyDescent="0.25">
      <c r="O29" s="76"/>
    </row>
    <row r="30" spans="15:15" x14ac:dyDescent="0.25">
      <c r="O30" s="76"/>
    </row>
    <row r="31" spans="15:15" x14ac:dyDescent="0.25">
      <c r="O31" s="76"/>
    </row>
    <row r="32" spans="15:15" x14ac:dyDescent="0.25">
      <c r="O32" s="76"/>
    </row>
    <row r="33" spans="15:15" x14ac:dyDescent="0.25">
      <c r="O33" s="76"/>
    </row>
    <row r="34" spans="15:15" x14ac:dyDescent="0.25">
      <c r="O34" s="7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hat1</vt:lpstr>
      <vt:lpstr>hat6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2023-09-01T12:06:52Z</dcterms:modified>
</cp:coreProperties>
</file>