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 activeTab="1"/>
  </bookViews>
  <sheets>
    <sheet name="եկ.2024 տարի" sheetId="20" r:id="rId1"/>
    <sheet name="ծախս 2024 տարի" sheetId="21" r:id="rId2"/>
    <sheet name="Лист1" sheetId="13" r:id="rId3"/>
  </sheets>
  <calcPr calcId="125725"/>
</workbook>
</file>

<file path=xl/calcChain.xml><?xml version="1.0" encoding="utf-8"?>
<calcChain xmlns="http://schemas.openxmlformats.org/spreadsheetml/2006/main">
  <c r="I33" i="21"/>
  <c r="F31"/>
  <c r="G33"/>
  <c r="G29"/>
  <c r="E31"/>
  <c r="F19"/>
  <c r="F20"/>
  <c r="F14"/>
  <c r="H33"/>
  <c r="E33"/>
  <c r="D33"/>
  <c r="C33"/>
  <c r="E24"/>
  <c r="E23"/>
  <c r="E22"/>
  <c r="E21"/>
  <c r="G19"/>
  <c r="E20"/>
  <c r="E17"/>
  <c r="E18"/>
  <c r="E15"/>
  <c r="E12"/>
  <c r="E11"/>
  <c r="E10"/>
  <c r="H8"/>
  <c r="E6"/>
  <c r="E30"/>
  <c r="E28"/>
  <c r="E27"/>
  <c r="E26"/>
  <c r="E16"/>
  <c r="E13"/>
  <c r="E9"/>
  <c r="E7"/>
  <c r="F27" i="20" l="1"/>
  <c r="C27"/>
  <c r="F26"/>
  <c r="D22"/>
  <c r="E22"/>
  <c r="F22"/>
  <c r="D20"/>
  <c r="E20"/>
  <c r="F20"/>
  <c r="C20"/>
  <c r="C13"/>
  <c r="F30" i="21" l="1"/>
  <c r="H29"/>
  <c r="D29"/>
  <c r="C29"/>
  <c r="F28"/>
  <c r="F27"/>
  <c r="F26"/>
  <c r="E29"/>
  <c r="H25"/>
  <c r="G25"/>
  <c r="D25"/>
  <c r="C25"/>
  <c r="F24"/>
  <c r="F23"/>
  <c r="F22"/>
  <c r="F21"/>
  <c r="H19"/>
  <c r="E19"/>
  <c r="D19"/>
  <c r="C19"/>
  <c r="F18"/>
  <c r="F17"/>
  <c r="F16"/>
  <c r="F15"/>
  <c r="G14"/>
  <c r="D14"/>
  <c r="E14" s="1"/>
  <c r="C14"/>
  <c r="F13"/>
  <c r="F12"/>
  <c r="F11"/>
  <c r="F10"/>
  <c r="F9"/>
  <c r="G8"/>
  <c r="C8"/>
  <c r="F7"/>
  <c r="F6"/>
  <c r="D8"/>
  <c r="G30" i="20"/>
  <c r="F30"/>
  <c r="E30"/>
  <c r="D30"/>
  <c r="C30"/>
  <c r="E26"/>
  <c r="E27" s="1"/>
  <c r="D26"/>
  <c r="D27" s="1"/>
  <c r="C26"/>
  <c r="G25"/>
  <c r="D25"/>
  <c r="F13"/>
  <c r="D13"/>
  <c r="F33" i="21" l="1"/>
  <c r="F29"/>
  <c r="F25"/>
  <c r="F8"/>
  <c r="E25"/>
  <c r="E8"/>
  <c r="E13" i="20"/>
  <c r="G13" s="1"/>
</calcChain>
</file>

<file path=xl/sharedStrings.xml><?xml version="1.0" encoding="utf-8"?>
<sst xmlns="http://schemas.openxmlformats.org/spreadsheetml/2006/main" count="79" uniqueCount="75">
  <si>
    <t>Հ/հ</t>
  </si>
  <si>
    <t>î³ñ»Ï³Ý åÉ³Ý                /Ñ³½.¹ñ³Ù/</t>
  </si>
  <si>
    <t>Ճշտված պլան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</si>
  <si>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</si>
  <si>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</si>
  <si>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</si>
  <si>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</si>
  <si>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</si>
  <si>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</si>
  <si>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</si>
  <si>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</si>
  <si>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</si>
  <si>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</si>
  <si>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</si>
  <si>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</si>
  <si>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</si>
  <si>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</si>
  <si>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</si>
  <si>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</si>
  <si>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կապիտալ  ëáõµí»ÝóÇ³</t>
  </si>
  <si>
    <t>նվիրատվություն/վարչ/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</si>
  <si>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</si>
  <si>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</si>
  <si>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</si>
  <si>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</si>
  <si>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</si>
  <si>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</si>
  <si>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 xml:space="preserve">î³ñ»Ï³Ý Ü³Ë³ï»ëí³Í Í³Ëë             /Ñ³½.¹ñ³Ù/                    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</si>
  <si>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</si>
  <si>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</si>
  <si>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</si>
  <si>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</si>
  <si>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</si>
  <si>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</si>
  <si>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</si>
  <si>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</si>
  <si>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</si>
  <si>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</si>
  <si>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</si>
  <si>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</si>
  <si>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</si>
  <si>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</si>
  <si>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</si>
  <si>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</si>
  <si>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</si>
  <si>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</si>
  <si>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</si>
  <si>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</si>
  <si>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</si>
  <si>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</si>
  <si>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</si>
  <si>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</si>
  <si>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</si>
  <si>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</si>
  <si>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</si>
  <si>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</si>
  <si>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</si>
  <si>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</si>
  <si>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</si>
  <si>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վարչ</t>
  </si>
  <si>
    <t>ֆոնդ</t>
  </si>
  <si>
    <t>ընդ.փաստ</t>
  </si>
  <si>
    <t>31.12.2024</t>
  </si>
  <si>
    <t xml:space="preserve"> ԲԵՐԴ Ð³Ù³ÛÝùÇ 2024Ãí³Ï³ÝÇ տարեկան »Ï³ÙáõïÝ»ñÇ Ï³ï³ñÙ³Ý Ù³ëÇÝ     </t>
  </si>
  <si>
    <t>ԸՆԴԱՄԵՆԸ ՊԱՇՏՈՆ.ԴՐԱՄԱՇՆ</t>
  </si>
  <si>
    <t>Պետ.բյուջեից նպատակ.հատկացում սուբվենցիա /վարչական/</t>
  </si>
  <si>
    <t>Պատվիրակված լիազորություններ</t>
  </si>
  <si>
    <t>ԸՆԴԱՄԵՆԸ ԿԱՊ.ՍՈՒԲՎԵՆ</t>
  </si>
  <si>
    <t>ԸՆԴԱՄԵՆԸ  ՍԵՓ.ԵԿԱՄՈՒՏՆԵՐ</t>
  </si>
  <si>
    <t>ԵԿԱՄՏԱՏԵՍԱԿՆԵՐ</t>
  </si>
  <si>
    <t>ԸՆԴԱՄԵՆԸ  ՆՎԻՐԱՏՎ.</t>
  </si>
  <si>
    <t xml:space="preserve">Բերդ հ³Ù³ÛÝùÇ 2024Ã. տեղական բյուջեի Í³Ëë»ñÝ  ըստ բյուջետային ծախսերի գործառնական դասակարգման                                                                                           </t>
  </si>
  <si>
    <t>Ոռոգում /04.02.04.52/</t>
  </si>
  <si>
    <t>Առողջապահություն /07.01.01.51/</t>
  </si>
  <si>
    <t>Տարեկան 2024թ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</si>
</sst>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  <font>
      <b/>
      <i/>
      <sz val="9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0" fontId="2" fillId="0" borderId="0" xfId="0" applyFont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 applyAlignment="1"/>
    <xf numFmtId="164" fontId="1" fillId="3" borderId="1" xfId="0" applyNumberFormat="1" applyFont="1" applyFill="1" applyBorder="1"/>
    <xf numFmtId="165" fontId="6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1" xfId="0" applyFont="1" applyBorder="1" applyAlignment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8" xfId="1" applyFont="1" applyFill="1" applyBorder="1" applyAlignment="1">
      <alignment horizontal="left" vertical="center" wrapText="1"/>
    </xf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5" fillId="0" borderId="0" xfId="0" applyFont="1" applyBorder="1"/>
    <xf numFmtId="0" fontId="8" fillId="0" borderId="0" xfId="1" applyFont="1" applyFill="1" applyBorder="1" applyAlignment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Border="1" applyAlignment="1">
      <alignment horizontal="left"/>
    </xf>
    <xf numFmtId="164" fontId="5" fillId="0" borderId="0" xfId="0" applyNumberFormat="1" applyFont="1"/>
    <xf numFmtId="164" fontId="5" fillId="6" borderId="1" xfId="0" applyNumberFormat="1" applyFont="1" applyFill="1" applyBorder="1"/>
    <xf numFmtId="0" fontId="9" fillId="5" borderId="8" xfId="1" applyFont="1" applyFill="1" applyBorder="1" applyAlignment="1">
      <alignment horizontal="left" vertical="center" wrapText="1"/>
    </xf>
    <xf numFmtId="164" fontId="5" fillId="5" borderId="1" xfId="0" applyNumberFormat="1" applyFont="1" applyFill="1" applyBorder="1"/>
    <xf numFmtId="0" fontId="5" fillId="5" borderId="1" xfId="0" applyFont="1" applyFill="1" applyBorder="1"/>
    <xf numFmtId="0" fontId="5" fillId="0" borderId="2" xfId="0" applyFont="1" applyBorder="1"/>
    <xf numFmtId="0" fontId="9" fillId="5" borderId="0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5" fillId="0" borderId="10" xfId="0" applyFont="1" applyBorder="1"/>
    <xf numFmtId="0" fontId="9" fillId="5" borderId="11" xfId="1" applyFont="1" applyFill="1" applyBorder="1" applyAlignment="1">
      <alignment horizontal="left" vertical="center" wrapText="1"/>
    </xf>
    <xf numFmtId="164" fontId="5" fillId="3" borderId="1" xfId="0" applyNumberFormat="1" applyFont="1" applyFill="1" applyBorder="1"/>
    <xf numFmtId="0" fontId="5" fillId="3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N40"/>
  <sheetViews>
    <sheetView zoomScaleNormal="100" workbookViewId="0">
      <selection activeCell="G6" sqref="G6"/>
    </sheetView>
  </sheetViews>
  <sheetFormatPr defaultRowHeight="12.75"/>
  <cols>
    <col min="1" max="1" width="3" style="1" customWidth="1"/>
    <col min="2" max="2" width="32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4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4" ht="22.5" customHeight="1">
      <c r="A1" s="86"/>
      <c r="B1" s="86"/>
      <c r="C1" s="86"/>
      <c r="D1" s="86"/>
      <c r="E1" s="86"/>
      <c r="F1" s="86"/>
      <c r="G1" s="86"/>
    </row>
    <row r="2" spans="1:14" ht="27" customHeight="1">
      <c r="A2" s="87" t="s">
        <v>63</v>
      </c>
      <c r="B2" s="87"/>
      <c r="C2" s="87"/>
      <c r="D2" s="87"/>
      <c r="E2" s="87"/>
      <c r="F2" s="87"/>
      <c r="G2" s="87"/>
    </row>
    <row r="3" spans="1:14" ht="13.5" customHeight="1">
      <c r="B3" s="2"/>
      <c r="C3" s="3" t="s">
        <v>62</v>
      </c>
    </row>
    <row r="4" spans="1:14" ht="29.25" customHeight="1">
      <c r="A4" s="71" t="s">
        <v>0</v>
      </c>
      <c r="B4" s="5"/>
      <c r="C4" s="88" t="s">
        <v>1</v>
      </c>
      <c r="D4" s="6" t="s">
        <v>2</v>
      </c>
      <c r="E4" s="90" t="s">
        <v>74</v>
      </c>
      <c r="F4" s="91"/>
      <c r="G4" s="92"/>
    </row>
    <row r="5" spans="1:14" ht="36" customHeight="1">
      <c r="A5" s="8"/>
      <c r="B5" s="72" t="s">
        <v>69</v>
      </c>
      <c r="C5" s="89"/>
      <c r="D5" s="67" t="s">
        <v>3</v>
      </c>
      <c r="E5" s="7" t="s">
        <v>4</v>
      </c>
      <c r="F5" s="64" t="s">
        <v>5</v>
      </c>
      <c r="G5" s="9" t="s">
        <v>6</v>
      </c>
    </row>
    <row r="6" spans="1:14" ht="51.75" customHeight="1">
      <c r="A6" s="4">
        <v>1</v>
      </c>
      <c r="B6" s="10" t="s">
        <v>7</v>
      </c>
      <c r="C6" s="11">
        <v>61300</v>
      </c>
      <c r="D6" s="11">
        <v>61300</v>
      </c>
      <c r="E6" s="11">
        <v>61300</v>
      </c>
      <c r="F6" s="11">
        <v>69340.100000000006</v>
      </c>
      <c r="G6" s="11"/>
      <c r="J6" s="12"/>
      <c r="K6" s="13"/>
      <c r="L6" s="12"/>
      <c r="M6" s="14"/>
      <c r="N6" s="12"/>
    </row>
    <row r="7" spans="1:14" ht="22.5" customHeight="1">
      <c r="A7" s="4">
        <v>2</v>
      </c>
      <c r="B7" s="15" t="s">
        <v>43</v>
      </c>
      <c r="C7" s="11">
        <v>140000</v>
      </c>
      <c r="D7" s="11">
        <v>140000</v>
      </c>
      <c r="E7" s="11">
        <v>140000</v>
      </c>
      <c r="F7" s="11">
        <v>136512.29999999999</v>
      </c>
      <c r="G7" s="11"/>
      <c r="J7" s="12"/>
      <c r="K7" s="13"/>
      <c r="L7" s="12"/>
      <c r="M7" s="14"/>
      <c r="N7" s="12"/>
    </row>
    <row r="8" spans="1:14" ht="22.5" customHeight="1">
      <c r="A8" s="4">
        <v>3</v>
      </c>
      <c r="B8" s="15" t="s">
        <v>8</v>
      </c>
      <c r="C8" s="11">
        <v>5300</v>
      </c>
      <c r="D8" s="11">
        <v>5300</v>
      </c>
      <c r="E8" s="11">
        <v>5300</v>
      </c>
      <c r="F8" s="11">
        <v>6211.7</v>
      </c>
      <c r="G8" s="11"/>
      <c r="J8" s="12"/>
      <c r="K8" s="13"/>
      <c r="L8" s="12"/>
      <c r="M8" s="14"/>
      <c r="N8" s="12"/>
    </row>
    <row r="9" spans="1:14" ht="22.5" customHeight="1">
      <c r="A9" s="4">
        <v>4</v>
      </c>
      <c r="B9" s="15" t="s">
        <v>9</v>
      </c>
      <c r="C9" s="11">
        <v>8220</v>
      </c>
      <c r="D9" s="11">
        <v>8220</v>
      </c>
      <c r="E9" s="11">
        <v>8220</v>
      </c>
      <c r="F9" s="11">
        <v>8250</v>
      </c>
      <c r="G9" s="11"/>
      <c r="J9" s="12"/>
      <c r="K9" s="13"/>
      <c r="L9" s="12"/>
      <c r="M9" s="14"/>
      <c r="N9" s="12"/>
    </row>
    <row r="10" spans="1:14" ht="22.5" customHeight="1">
      <c r="A10" s="4">
        <v>6</v>
      </c>
      <c r="B10" s="15" t="s">
        <v>10</v>
      </c>
      <c r="C10" s="11">
        <v>17950</v>
      </c>
      <c r="D10" s="11">
        <v>17950</v>
      </c>
      <c r="E10" s="11">
        <v>17950</v>
      </c>
      <c r="F10" s="11">
        <v>18501.099999999999</v>
      </c>
      <c r="G10" s="11"/>
      <c r="J10" s="12"/>
      <c r="K10" s="13"/>
      <c r="L10" s="12"/>
      <c r="M10" s="14"/>
      <c r="N10" s="12"/>
    </row>
    <row r="11" spans="1:14" ht="22.5" customHeight="1">
      <c r="A11" s="4">
        <v>7</v>
      </c>
      <c r="B11" s="15" t="s">
        <v>11</v>
      </c>
      <c r="C11" s="11">
        <v>97000</v>
      </c>
      <c r="D11" s="11">
        <v>97000</v>
      </c>
      <c r="E11" s="11">
        <v>97000</v>
      </c>
      <c r="F11" s="11">
        <v>91435</v>
      </c>
      <c r="G11" s="11"/>
      <c r="J11" s="12"/>
      <c r="K11" s="13"/>
      <c r="L11" s="12"/>
      <c r="M11" s="14"/>
      <c r="N11" s="12"/>
    </row>
    <row r="12" spans="1:14" ht="22.5" customHeight="1">
      <c r="A12" s="4">
        <v>10</v>
      </c>
      <c r="B12" s="15" t="s">
        <v>12</v>
      </c>
      <c r="C12" s="11">
        <v>3000</v>
      </c>
      <c r="D12" s="11">
        <v>13061.4</v>
      </c>
      <c r="E12" s="11">
        <v>13061.4</v>
      </c>
      <c r="F12" s="11">
        <v>16530.900000000001</v>
      </c>
      <c r="G12" s="11"/>
      <c r="J12" s="12"/>
      <c r="K12" s="13"/>
      <c r="L12" s="12"/>
      <c r="M12" s="14"/>
      <c r="N12" s="12"/>
    </row>
    <row r="13" spans="1:14" ht="20.25" customHeight="1">
      <c r="A13" s="93" t="s">
        <v>68</v>
      </c>
      <c r="B13" s="94"/>
      <c r="C13" s="18">
        <f>SUM(C6:C12)</f>
        <v>332770</v>
      </c>
      <c r="D13" s="18">
        <f>SUM(D6:D12)</f>
        <v>342831.4</v>
      </c>
      <c r="E13" s="18">
        <f>SUM(E6:E12)</f>
        <v>342831.4</v>
      </c>
      <c r="F13" s="18">
        <f>SUM(F6:F12)</f>
        <v>346781.10000000003</v>
      </c>
      <c r="G13" s="19">
        <f>F13/E13*100</f>
        <v>101.15208233551536</v>
      </c>
      <c r="J13" s="12"/>
      <c r="K13" s="20"/>
      <c r="L13" s="21"/>
      <c r="M13" s="22"/>
      <c r="N13" s="12"/>
    </row>
    <row r="14" spans="1:14" ht="15" customHeight="1">
      <c r="A14" s="80" t="s">
        <v>14</v>
      </c>
      <c r="B14" s="81"/>
      <c r="C14" s="81"/>
      <c r="D14" s="81"/>
      <c r="E14" s="81"/>
      <c r="F14" s="81"/>
      <c r="G14" s="82"/>
      <c r="J14" s="12" t="s">
        <v>15</v>
      </c>
      <c r="K14" s="12"/>
      <c r="L14" s="12"/>
      <c r="M14" s="12"/>
      <c r="N14" s="12"/>
    </row>
    <row r="15" spans="1:14" ht="18" customHeight="1">
      <c r="A15" s="4"/>
      <c r="B15" s="15" t="s">
        <v>16</v>
      </c>
      <c r="C15" s="46">
        <v>1323135.3</v>
      </c>
      <c r="D15" s="46">
        <v>1323135.3</v>
      </c>
      <c r="E15" s="46">
        <v>1323135.3</v>
      </c>
      <c r="F15" s="46">
        <v>1323135.3</v>
      </c>
      <c r="G15" s="11"/>
      <c r="J15" s="12"/>
      <c r="K15" s="12"/>
      <c r="L15" s="12"/>
      <c r="M15" s="12"/>
      <c r="N15" s="12"/>
    </row>
    <row r="16" spans="1:14" ht="16.5" customHeight="1">
      <c r="A16" s="4"/>
      <c r="B16" s="23" t="s">
        <v>17</v>
      </c>
      <c r="C16" s="11">
        <v>0</v>
      </c>
      <c r="D16" s="11"/>
      <c r="E16" s="11"/>
      <c r="F16" s="11"/>
      <c r="G16" s="11"/>
      <c r="I16" s="24"/>
      <c r="J16" s="12"/>
      <c r="K16" s="12"/>
      <c r="L16" s="12"/>
      <c r="M16" s="12"/>
      <c r="N16" s="12"/>
    </row>
    <row r="17" spans="1:14" ht="16.5" customHeight="1">
      <c r="A17" s="4"/>
      <c r="B17" s="23" t="s">
        <v>18</v>
      </c>
      <c r="C17" s="11">
        <v>0</v>
      </c>
      <c r="D17" s="11">
        <v>46.6</v>
      </c>
      <c r="E17" s="11">
        <v>46.6</v>
      </c>
      <c r="F17" s="11">
        <v>46.6</v>
      </c>
      <c r="G17" s="11"/>
      <c r="I17" s="24"/>
      <c r="J17" s="12"/>
      <c r="K17" s="12"/>
      <c r="L17" s="12"/>
      <c r="M17" s="12"/>
      <c r="N17" s="12"/>
    </row>
    <row r="18" spans="1:14" ht="40.5" customHeight="1">
      <c r="A18" s="4"/>
      <c r="B18" s="23" t="s">
        <v>65</v>
      </c>
      <c r="C18" s="11">
        <v>0</v>
      </c>
      <c r="D18" s="11">
        <v>3268.3</v>
      </c>
      <c r="E18" s="11">
        <v>3268.3</v>
      </c>
      <c r="F18" s="11">
        <v>3268.3</v>
      </c>
      <c r="G18" s="11"/>
      <c r="I18" s="24"/>
      <c r="J18" s="12"/>
      <c r="K18" s="12"/>
      <c r="L18" s="12"/>
      <c r="M18" s="12"/>
      <c r="N18" s="12"/>
    </row>
    <row r="19" spans="1:14" ht="18" customHeight="1">
      <c r="A19" s="4"/>
      <c r="B19" s="15" t="s">
        <v>66</v>
      </c>
      <c r="C19" s="11">
        <v>1999</v>
      </c>
      <c r="D19" s="11">
        <v>1999</v>
      </c>
      <c r="E19" s="11">
        <v>1999</v>
      </c>
      <c r="F19" s="11">
        <v>1999</v>
      </c>
      <c r="G19" s="11"/>
      <c r="I19" s="24"/>
      <c r="J19" s="12"/>
      <c r="K19" s="12"/>
      <c r="L19" s="12"/>
      <c r="M19" s="12"/>
      <c r="N19" s="12"/>
    </row>
    <row r="20" spans="1:14" ht="18" customHeight="1">
      <c r="A20" s="4"/>
      <c r="B20" s="70" t="s">
        <v>64</v>
      </c>
      <c r="C20" s="27">
        <f>SUM(C15:C19)</f>
        <v>1325134.3</v>
      </c>
      <c r="D20" s="27">
        <f t="shared" ref="D20:F20" si="0">SUM(D15:D19)</f>
        <v>1328449.2000000002</v>
      </c>
      <c r="E20" s="27">
        <f t="shared" si="0"/>
        <v>1328449.2000000002</v>
      </c>
      <c r="F20" s="27">
        <f t="shared" si="0"/>
        <v>1328449.2000000002</v>
      </c>
      <c r="G20" s="27"/>
      <c r="I20" s="24"/>
      <c r="J20" s="12"/>
      <c r="K20" s="12"/>
      <c r="L20" s="12"/>
      <c r="M20" s="12"/>
      <c r="N20" s="12"/>
    </row>
    <row r="21" spans="1:14" ht="18" customHeight="1">
      <c r="A21" s="4"/>
      <c r="B21" s="15" t="s">
        <v>19</v>
      </c>
      <c r="C21" s="11">
        <v>0</v>
      </c>
      <c r="D21" s="11">
        <v>137806.20000000001</v>
      </c>
      <c r="E21" s="11">
        <v>137806.20000000001</v>
      </c>
      <c r="F21" s="11">
        <v>137690.20000000001</v>
      </c>
      <c r="G21" s="11"/>
    </row>
    <row r="22" spans="1:14" ht="18" customHeight="1">
      <c r="A22" s="4"/>
      <c r="B22" s="25" t="s">
        <v>67</v>
      </c>
      <c r="C22" s="27">
        <v>0</v>
      </c>
      <c r="D22" s="27">
        <f t="shared" ref="D22" si="1">SUM(D21)</f>
        <v>137806.20000000001</v>
      </c>
      <c r="E22" s="27">
        <f t="shared" ref="E22" si="2">SUM(E21)</f>
        <v>137806.20000000001</v>
      </c>
      <c r="F22" s="27">
        <f t="shared" ref="F22" si="3">SUM(F21)</f>
        <v>137690.20000000001</v>
      </c>
      <c r="G22" s="27"/>
    </row>
    <row r="23" spans="1:14" ht="18" customHeight="1">
      <c r="A23" s="4"/>
      <c r="B23" s="16" t="s">
        <v>44</v>
      </c>
      <c r="C23" s="17">
        <v>0</v>
      </c>
      <c r="D23" s="17">
        <v>38972</v>
      </c>
      <c r="E23" s="17">
        <v>38972</v>
      </c>
      <c r="F23" s="74">
        <v>45816.4</v>
      </c>
      <c r="G23" s="17"/>
    </row>
    <row r="24" spans="1:14" ht="18" customHeight="1">
      <c r="A24" s="4"/>
      <c r="B24" s="15" t="s">
        <v>20</v>
      </c>
      <c r="C24" s="11">
        <v>0</v>
      </c>
      <c r="D24" s="11">
        <v>3118.5</v>
      </c>
      <c r="E24" s="11">
        <v>3118.5</v>
      </c>
      <c r="F24" s="73"/>
      <c r="G24" s="11"/>
    </row>
    <row r="25" spans="1:14" ht="18" hidden="1" customHeight="1">
      <c r="A25" s="4"/>
      <c r="B25" s="15" t="s">
        <v>20</v>
      </c>
      <c r="C25" s="11"/>
      <c r="D25" s="11">
        <f>SUM(D24)</f>
        <v>3118.5</v>
      </c>
      <c r="E25" s="11"/>
      <c r="F25" s="11"/>
      <c r="G25" s="11" t="e">
        <f t="shared" ref="G25" si="4">F25/E25*100</f>
        <v>#DIV/0!</v>
      </c>
    </row>
    <row r="26" spans="1:14" ht="18" customHeight="1">
      <c r="A26" s="28"/>
      <c r="B26" s="29" t="s">
        <v>70</v>
      </c>
      <c r="C26" s="26">
        <f>SUM(C23:C25)</f>
        <v>0</v>
      </c>
      <c r="D26" s="26">
        <f>D23+D24</f>
        <v>42090.5</v>
      </c>
      <c r="E26" s="26">
        <f>E23+E24</f>
        <v>42090.5</v>
      </c>
      <c r="F26" s="26">
        <f>F23+F24</f>
        <v>45816.4</v>
      </c>
      <c r="G26" s="27"/>
    </row>
    <row r="27" spans="1:14" ht="18" customHeight="1">
      <c r="A27" s="30"/>
      <c r="B27" s="31" t="s">
        <v>21</v>
      </c>
      <c r="C27" s="32">
        <f>C13+C20+C22+C26</f>
        <v>1657904.3</v>
      </c>
      <c r="D27" s="32">
        <f t="shared" ref="D27:F27" si="5">D13+D20+D22+D26</f>
        <v>1851177.3</v>
      </c>
      <c r="E27" s="32">
        <f t="shared" si="5"/>
        <v>1851177.3</v>
      </c>
      <c r="F27" s="32">
        <f t="shared" si="5"/>
        <v>1858736.9000000001</v>
      </c>
      <c r="G27" s="33"/>
      <c r="I27" s="24"/>
      <c r="J27" s="34"/>
    </row>
    <row r="28" spans="1:14" ht="0.75" hidden="1" customHeight="1">
      <c r="A28" s="4">
        <v>14</v>
      </c>
      <c r="B28" s="15"/>
      <c r="C28" s="35"/>
      <c r="D28" s="35"/>
      <c r="E28" s="35"/>
      <c r="F28" s="53"/>
      <c r="G28" s="35"/>
    </row>
    <row r="29" spans="1:14" ht="27" hidden="1" customHeight="1">
      <c r="A29" s="4">
        <v>15</v>
      </c>
      <c r="B29" s="36"/>
      <c r="C29" s="35"/>
      <c r="D29" s="35"/>
      <c r="E29" s="35"/>
      <c r="F29" s="53"/>
      <c r="G29" s="35"/>
    </row>
    <row r="30" spans="1:14" ht="21" customHeight="1">
      <c r="A30" s="4">
        <v>15</v>
      </c>
      <c r="B30" s="37" t="s">
        <v>22</v>
      </c>
      <c r="C30" s="38">
        <f>C31+C32</f>
        <v>181900.69999999998</v>
      </c>
      <c r="D30" s="38">
        <f>D31+D32</f>
        <v>181900.69999999998</v>
      </c>
      <c r="E30" s="38">
        <f>E31+E32</f>
        <v>181900.69999999998</v>
      </c>
      <c r="F30" s="38">
        <f>F31+F32</f>
        <v>181900.69999999998</v>
      </c>
      <c r="G30" s="38">
        <f>G31+G32</f>
        <v>181900.69999999998</v>
      </c>
    </row>
    <row r="31" spans="1:14" ht="21" customHeight="1">
      <c r="A31" s="4">
        <v>16</v>
      </c>
      <c r="B31" s="39" t="s">
        <v>23</v>
      </c>
      <c r="C31" s="11">
        <v>13933.4</v>
      </c>
      <c r="D31" s="11">
        <v>13933.4</v>
      </c>
      <c r="E31" s="11">
        <v>13933.4</v>
      </c>
      <c r="F31" s="11">
        <v>13933.4</v>
      </c>
      <c r="G31" s="11">
        <v>13933.4</v>
      </c>
      <c r="K31" s="12"/>
      <c r="L31" s="12"/>
    </row>
    <row r="32" spans="1:14" ht="21" customHeight="1">
      <c r="A32" s="4">
        <v>17</v>
      </c>
      <c r="B32" s="39" t="s">
        <v>24</v>
      </c>
      <c r="C32" s="11">
        <v>167967.3</v>
      </c>
      <c r="D32" s="11">
        <v>167967.3</v>
      </c>
      <c r="E32" s="11">
        <v>167967.3</v>
      </c>
      <c r="F32" s="11">
        <v>167967.3</v>
      </c>
      <c r="G32" s="11">
        <v>167967.3</v>
      </c>
      <c r="K32" s="75"/>
      <c r="L32" s="12"/>
    </row>
    <row r="33" spans="1:12" ht="21" customHeight="1">
      <c r="A33" s="83"/>
      <c r="B33" s="84"/>
      <c r="C33" s="40"/>
      <c r="D33" s="40"/>
      <c r="E33" s="40"/>
      <c r="F33" s="40"/>
      <c r="G33" s="41"/>
      <c r="K33" s="12"/>
      <c r="L33" s="12"/>
    </row>
    <row r="34" spans="1:12" ht="13.5" customHeight="1">
      <c r="B34" s="42" t="s">
        <v>25</v>
      </c>
      <c r="K34" s="12"/>
      <c r="L34" s="12"/>
    </row>
    <row r="35" spans="1:12" ht="13.5" customHeight="1">
      <c r="B35" s="42"/>
      <c r="K35" s="12"/>
      <c r="L35" s="12"/>
    </row>
    <row r="36" spans="1:12" ht="13.5" customHeight="1">
      <c r="B36" s="42"/>
      <c r="H36" s="12"/>
      <c r="I36" s="12"/>
      <c r="J36" s="12"/>
    </row>
    <row r="37" spans="1:12" ht="20.25" customHeight="1">
      <c r="A37" s="85" t="s">
        <v>45</v>
      </c>
      <c r="B37" s="85"/>
      <c r="C37" s="85"/>
      <c r="D37" s="85"/>
      <c r="E37" s="85"/>
      <c r="F37" s="85"/>
      <c r="G37" s="85"/>
      <c r="H37" s="12"/>
      <c r="I37" s="75"/>
      <c r="J37" s="12"/>
    </row>
    <row r="38" spans="1:12">
      <c r="H38" s="12"/>
      <c r="I38" s="12"/>
      <c r="J38" s="12"/>
    </row>
    <row r="39" spans="1:12">
      <c r="H39" s="12"/>
      <c r="I39" s="12"/>
      <c r="J39" s="12"/>
    </row>
    <row r="40" spans="1:12">
      <c r="H40" s="12"/>
      <c r="I40" s="12"/>
      <c r="J40" s="12"/>
    </row>
  </sheetData>
  <mergeCells count="8">
    <mergeCell ref="A14:G14"/>
    <mergeCell ref="A33:B33"/>
    <mergeCell ref="A37:G37"/>
    <mergeCell ref="A1:G1"/>
    <mergeCell ref="A2:G2"/>
    <mergeCell ref="C4:C5"/>
    <mergeCell ref="E4:G4"/>
    <mergeCell ref="A13:B13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N38"/>
  <sheetViews>
    <sheetView tabSelected="1" zoomScaleNormal="100" workbookViewId="0">
      <selection activeCell="E31" sqref="E31"/>
    </sheetView>
  </sheetViews>
  <sheetFormatPr defaultRowHeight="15"/>
  <cols>
    <col min="1" max="1" width="4" style="34" customWidth="1"/>
    <col min="2" max="2" width="37.7109375" style="34" customWidth="1"/>
    <col min="3" max="4" width="13.42578125" style="34" customWidth="1"/>
    <col min="5" max="6" width="13.5703125" style="34" customWidth="1"/>
    <col min="7" max="8" width="14.140625" style="34" customWidth="1"/>
    <col min="9" max="9" width="12.7109375" style="34" customWidth="1"/>
    <col min="10" max="11" width="9.140625" style="34"/>
    <col min="12" max="12" width="11.42578125" style="34" bestFit="1" customWidth="1"/>
    <col min="13" max="16384" width="9.140625" style="34"/>
  </cols>
  <sheetData>
    <row r="1" spans="1:9">
      <c r="A1" s="99"/>
      <c r="B1" s="99"/>
      <c r="C1" s="99"/>
      <c r="D1" s="99"/>
      <c r="E1" s="99"/>
      <c r="F1" s="99"/>
      <c r="G1" s="99"/>
      <c r="H1" s="99"/>
      <c r="I1" s="99"/>
    </row>
    <row r="2" spans="1:9" ht="46.5" customHeight="1">
      <c r="A2" s="87" t="s">
        <v>71</v>
      </c>
      <c r="B2" s="87"/>
      <c r="C2" s="87"/>
      <c r="D2" s="87"/>
      <c r="E2" s="87"/>
      <c r="F2" s="87"/>
      <c r="G2" s="87"/>
      <c r="H2" s="87"/>
      <c r="I2" s="87"/>
    </row>
    <row r="3" spans="1:9" ht="18" customHeight="1">
      <c r="C3" s="100" t="s">
        <v>74</v>
      </c>
      <c r="D3" s="101"/>
      <c r="E3" s="101"/>
      <c r="F3" s="101"/>
      <c r="G3" s="101"/>
      <c r="H3" s="101"/>
      <c r="I3" s="101"/>
    </row>
    <row r="4" spans="1:9" ht="19.5" customHeight="1">
      <c r="A4" s="102" t="s">
        <v>0</v>
      </c>
      <c r="B4" s="104" t="s">
        <v>26</v>
      </c>
      <c r="C4" s="104" t="s">
        <v>27</v>
      </c>
      <c r="D4" s="104" t="s">
        <v>28</v>
      </c>
      <c r="E4" s="107"/>
      <c r="F4" s="108"/>
      <c r="G4" s="108"/>
      <c r="H4" s="108"/>
      <c r="I4" s="109"/>
    </row>
    <row r="5" spans="1:9" ht="41.25" customHeight="1">
      <c r="A5" s="103"/>
      <c r="B5" s="105"/>
      <c r="C5" s="105"/>
      <c r="D5" s="106"/>
      <c r="E5" s="43" t="s">
        <v>29</v>
      </c>
      <c r="F5" s="66" t="s">
        <v>61</v>
      </c>
      <c r="G5" s="69" t="s">
        <v>59</v>
      </c>
      <c r="H5" s="69" t="s">
        <v>60</v>
      </c>
      <c r="I5" s="5" t="s">
        <v>6</v>
      </c>
    </row>
    <row r="6" spans="1:9" ht="45" customHeight="1">
      <c r="A6" s="44">
        <v>1</v>
      </c>
      <c r="B6" s="45" t="s">
        <v>46</v>
      </c>
      <c r="C6" s="46">
        <v>407744.1</v>
      </c>
      <c r="D6" s="46">
        <v>375464.2</v>
      </c>
      <c r="E6" s="46">
        <f>D6/12*12</f>
        <v>375464.2</v>
      </c>
      <c r="F6" s="46">
        <f>G6+H6</f>
        <v>355969.8</v>
      </c>
      <c r="G6" s="47">
        <v>350896.8</v>
      </c>
      <c r="H6" s="47">
        <v>5073</v>
      </c>
      <c r="I6" s="46"/>
    </row>
    <row r="7" spans="1:9" ht="31.5" customHeight="1">
      <c r="A7" s="44"/>
      <c r="B7" s="45" t="s">
        <v>30</v>
      </c>
      <c r="C7" s="46">
        <v>14254.6</v>
      </c>
      <c r="D7" s="46">
        <v>13406</v>
      </c>
      <c r="E7" s="46">
        <f>D7/12*12</f>
        <v>13406</v>
      </c>
      <c r="F7" s="46">
        <f t="shared" ref="F7:F11" si="0">G7+H7</f>
        <v>12206.8</v>
      </c>
      <c r="G7" s="47">
        <v>11256.8</v>
      </c>
      <c r="H7" s="47">
        <v>950</v>
      </c>
      <c r="I7" s="46"/>
    </row>
    <row r="8" spans="1:9" ht="31.5" customHeight="1">
      <c r="A8" s="44"/>
      <c r="B8" s="57" t="s">
        <v>49</v>
      </c>
      <c r="C8" s="58">
        <f>SUM(C6:C7)</f>
        <v>421998.69999999995</v>
      </c>
      <c r="D8" s="58">
        <f>SUM(D6:D7)</f>
        <v>388870.2</v>
      </c>
      <c r="E8" s="58">
        <f>SUM(E6:E7)</f>
        <v>388870.2</v>
      </c>
      <c r="F8" s="78">
        <f>F6+F7</f>
        <v>368176.6</v>
      </c>
      <c r="G8" s="79">
        <f>SUM(G6:G7)</f>
        <v>362153.6</v>
      </c>
      <c r="H8" s="59">
        <f>SUM(H6:H7)</f>
        <v>6023</v>
      </c>
      <c r="I8" s="58"/>
    </row>
    <row r="9" spans="1:9" ht="31.5" customHeight="1">
      <c r="A9" s="44"/>
      <c r="B9" s="57" t="s">
        <v>31</v>
      </c>
      <c r="C9" s="58">
        <v>2500</v>
      </c>
      <c r="D9" s="58">
        <v>2500</v>
      </c>
      <c r="E9" s="58">
        <f t="shared" ref="E9:E16" si="1">D9/12*12</f>
        <v>2500</v>
      </c>
      <c r="F9" s="78">
        <f t="shared" si="0"/>
        <v>2417.5</v>
      </c>
      <c r="G9" s="79">
        <v>2417.5</v>
      </c>
      <c r="H9" s="59">
        <v>0</v>
      </c>
      <c r="I9" s="58"/>
    </row>
    <row r="10" spans="1:9" ht="31.5" customHeight="1">
      <c r="A10" s="44"/>
      <c r="B10" s="45" t="s">
        <v>32</v>
      </c>
      <c r="C10" s="46">
        <v>5500</v>
      </c>
      <c r="D10" s="46">
        <v>7100.2</v>
      </c>
      <c r="E10" s="56">
        <f t="shared" si="1"/>
        <v>7100.1999999999989</v>
      </c>
      <c r="F10" s="46">
        <f t="shared" si="0"/>
        <v>2936</v>
      </c>
      <c r="G10" s="47">
        <v>2936</v>
      </c>
      <c r="H10" s="47"/>
      <c r="I10" s="46"/>
    </row>
    <row r="11" spans="1:9" ht="31.5" customHeight="1">
      <c r="A11" s="44"/>
      <c r="B11" s="65" t="s">
        <v>72</v>
      </c>
      <c r="C11" s="46"/>
      <c r="D11" s="46">
        <v>92270.2</v>
      </c>
      <c r="E11" s="56">
        <f t="shared" si="1"/>
        <v>92270.2</v>
      </c>
      <c r="F11" s="46">
        <f t="shared" si="0"/>
        <v>89771.9</v>
      </c>
      <c r="G11" s="49"/>
      <c r="H11" s="49">
        <v>89771.9</v>
      </c>
      <c r="I11" s="46"/>
    </row>
    <row r="12" spans="1:9" ht="31.5" customHeight="1">
      <c r="A12" s="44"/>
      <c r="B12" s="45" t="s">
        <v>55</v>
      </c>
      <c r="C12" s="46">
        <v>1000</v>
      </c>
      <c r="D12" s="46">
        <v>1000</v>
      </c>
      <c r="E12" s="56">
        <f t="shared" si="1"/>
        <v>1000</v>
      </c>
      <c r="F12" s="46">
        <f>H12+G12</f>
        <v>820.9</v>
      </c>
      <c r="G12" s="47">
        <v>820.9</v>
      </c>
      <c r="H12" s="47"/>
      <c r="I12" s="46"/>
    </row>
    <row r="13" spans="1:9" ht="31.5" customHeight="1">
      <c r="A13" s="44"/>
      <c r="B13" s="45" t="s">
        <v>33</v>
      </c>
      <c r="C13" s="46">
        <v>195100.79999999999</v>
      </c>
      <c r="D13" s="46">
        <v>317896.09999999998</v>
      </c>
      <c r="E13" s="49">
        <f t="shared" si="1"/>
        <v>317896.09999999998</v>
      </c>
      <c r="F13" s="49">
        <f>H13+G13</f>
        <v>309829.09999999998</v>
      </c>
      <c r="G13" s="47">
        <v>78166.7</v>
      </c>
      <c r="H13" s="47">
        <v>231662.4</v>
      </c>
      <c r="I13" s="46"/>
    </row>
    <row r="14" spans="1:9" ht="31.5" customHeight="1">
      <c r="A14" s="44"/>
      <c r="B14" s="57" t="s">
        <v>50</v>
      </c>
      <c r="C14" s="58">
        <f>SUM(C10:C13)</f>
        <v>201600.8</v>
      </c>
      <c r="D14" s="58">
        <f>SUM(D10:D13)</f>
        <v>418266.5</v>
      </c>
      <c r="E14" s="58">
        <f t="shared" si="1"/>
        <v>418266.5</v>
      </c>
      <c r="F14" s="78">
        <f>G14+H14</f>
        <v>371271.1</v>
      </c>
      <c r="G14" s="78">
        <f>G10+G11+G12+G13</f>
        <v>81923.599999999991</v>
      </c>
      <c r="H14" s="58">
        <v>289347.5</v>
      </c>
      <c r="I14" s="58"/>
    </row>
    <row r="15" spans="1:9" ht="31.5" customHeight="1">
      <c r="A15" s="44"/>
      <c r="B15" s="57" t="s">
        <v>34</v>
      </c>
      <c r="C15" s="58">
        <v>330414</v>
      </c>
      <c r="D15" s="58">
        <v>536940.5</v>
      </c>
      <c r="E15" s="58">
        <f t="shared" si="1"/>
        <v>536940.5</v>
      </c>
      <c r="F15" s="78">
        <f>H15+G15</f>
        <v>535958.1</v>
      </c>
      <c r="G15" s="78">
        <v>535887.1</v>
      </c>
      <c r="H15" s="58">
        <v>71</v>
      </c>
      <c r="I15" s="58"/>
    </row>
    <row r="16" spans="1:9" ht="53.25" customHeight="1">
      <c r="A16" s="44"/>
      <c r="B16" s="45" t="s">
        <v>47</v>
      </c>
      <c r="C16" s="46">
        <v>87000</v>
      </c>
      <c r="D16" s="46">
        <v>50043.4</v>
      </c>
      <c r="E16" s="49">
        <f t="shared" si="1"/>
        <v>50043.400000000009</v>
      </c>
      <c r="F16" s="49">
        <f>H16+G16</f>
        <v>49112.9</v>
      </c>
      <c r="G16" s="47">
        <v>4216.5</v>
      </c>
      <c r="H16" s="47">
        <v>44896.4</v>
      </c>
      <c r="I16" s="46"/>
    </row>
    <row r="17" spans="1:14" ht="32.25" customHeight="1">
      <c r="A17" s="44"/>
      <c r="B17" s="45" t="s">
        <v>48</v>
      </c>
      <c r="C17" s="46">
        <v>91000</v>
      </c>
      <c r="D17" s="46">
        <v>3763.2</v>
      </c>
      <c r="E17" s="49">
        <f t="shared" ref="E17:E20" si="2">D17/12*12</f>
        <v>3763.2</v>
      </c>
      <c r="F17" s="46">
        <f>H17+G17</f>
        <v>2537.5</v>
      </c>
      <c r="G17" s="49">
        <v>1859.5</v>
      </c>
      <c r="H17" s="49">
        <v>678</v>
      </c>
      <c r="I17" s="46"/>
    </row>
    <row r="18" spans="1:14" ht="43.5" customHeight="1">
      <c r="A18" s="44"/>
      <c r="B18" s="45" t="s">
        <v>35</v>
      </c>
      <c r="C18" s="46">
        <v>1000</v>
      </c>
      <c r="D18" s="46">
        <v>1320</v>
      </c>
      <c r="E18" s="49">
        <f t="shared" si="2"/>
        <v>1320</v>
      </c>
      <c r="F18" s="49">
        <f>H18+G18</f>
        <v>1314</v>
      </c>
      <c r="G18" s="49">
        <v>1314</v>
      </c>
      <c r="H18" s="47">
        <v>0</v>
      </c>
      <c r="I18" s="46"/>
    </row>
    <row r="19" spans="1:14" ht="43.5" customHeight="1">
      <c r="A19" s="60"/>
      <c r="B19" s="77" t="s">
        <v>51</v>
      </c>
      <c r="C19" s="58">
        <f>C16+C17+C18</f>
        <v>179000</v>
      </c>
      <c r="D19" s="58">
        <f t="shared" ref="D19:E19" si="3">D16+D17+D18</f>
        <v>55126.6</v>
      </c>
      <c r="E19" s="58">
        <f t="shared" si="3"/>
        <v>55126.600000000006</v>
      </c>
      <c r="F19" s="78">
        <f>G19+H19</f>
        <v>52964.4</v>
      </c>
      <c r="G19" s="78">
        <f>G16+G17+G18</f>
        <v>7390</v>
      </c>
      <c r="H19" s="58">
        <f>H16+H17+H18</f>
        <v>45574.400000000001</v>
      </c>
      <c r="I19" s="58"/>
    </row>
    <row r="20" spans="1:14" ht="43.5" customHeight="1">
      <c r="A20" s="76"/>
      <c r="B20" s="61" t="s">
        <v>73</v>
      </c>
      <c r="C20" s="58">
        <v>1000</v>
      </c>
      <c r="D20" s="58">
        <v>1000</v>
      </c>
      <c r="E20" s="58">
        <f t="shared" si="2"/>
        <v>1000</v>
      </c>
      <c r="F20" s="78">
        <f>G20+H20</f>
        <v>940</v>
      </c>
      <c r="G20" s="78">
        <v>940</v>
      </c>
      <c r="H20" s="58"/>
      <c r="I20" s="58"/>
    </row>
    <row r="21" spans="1:14" ht="24.75" customHeight="1">
      <c r="A21" s="95"/>
      <c r="B21" s="48" t="s">
        <v>36</v>
      </c>
      <c r="C21" s="46">
        <v>21204</v>
      </c>
      <c r="D21" s="46">
        <v>21204</v>
      </c>
      <c r="E21" s="56">
        <f>D21/12*12</f>
        <v>21204</v>
      </c>
      <c r="F21" s="56">
        <f>H21+G21</f>
        <v>20570.7</v>
      </c>
      <c r="G21" s="47">
        <v>20570.7</v>
      </c>
      <c r="H21" s="47"/>
      <c r="I21" s="46"/>
    </row>
    <row r="22" spans="1:14" ht="24.75" customHeight="1">
      <c r="A22" s="95"/>
      <c r="B22" s="48" t="s">
        <v>37</v>
      </c>
      <c r="C22" s="46">
        <v>34383.1</v>
      </c>
      <c r="D22" s="46">
        <v>33751.199999999997</v>
      </c>
      <c r="E22" s="56">
        <f>D22/12*12</f>
        <v>33751.199999999997</v>
      </c>
      <c r="F22" s="56">
        <f t="shared" ref="F22:F31" si="4">H22+G22</f>
        <v>33116.1</v>
      </c>
      <c r="G22" s="47">
        <v>32596.1</v>
      </c>
      <c r="H22" s="47">
        <v>520</v>
      </c>
      <c r="I22" s="46"/>
    </row>
    <row r="23" spans="1:14" ht="24.75" customHeight="1">
      <c r="A23" s="95"/>
      <c r="B23" s="48" t="s">
        <v>56</v>
      </c>
      <c r="C23" s="46">
        <v>22200</v>
      </c>
      <c r="D23" s="46">
        <v>25699.5</v>
      </c>
      <c r="E23" s="56">
        <f>D23/12*12</f>
        <v>25699.5</v>
      </c>
      <c r="F23" s="56">
        <f t="shared" si="4"/>
        <v>24343.3</v>
      </c>
      <c r="G23" s="46">
        <v>11126.8</v>
      </c>
      <c r="H23" s="46">
        <v>13216.5</v>
      </c>
      <c r="I23" s="46"/>
    </row>
    <row r="24" spans="1:14" ht="21" customHeight="1">
      <c r="A24" s="96"/>
      <c r="B24" s="48" t="s">
        <v>38</v>
      </c>
      <c r="C24" s="46">
        <v>10000</v>
      </c>
      <c r="D24" s="46">
        <v>15100</v>
      </c>
      <c r="E24" s="56">
        <f>D24/12*12</f>
        <v>15100</v>
      </c>
      <c r="F24" s="56">
        <f t="shared" si="4"/>
        <v>13766.2</v>
      </c>
      <c r="G24" s="47">
        <v>8666.2000000000007</v>
      </c>
      <c r="H24" s="49">
        <v>5100</v>
      </c>
      <c r="I24" s="46"/>
    </row>
    <row r="25" spans="1:14" ht="21" customHeight="1">
      <c r="A25" s="68"/>
      <c r="B25" s="62" t="s">
        <v>52</v>
      </c>
      <c r="C25" s="58">
        <f>SUM(C21:C24)</f>
        <v>87787.1</v>
      </c>
      <c r="D25" s="58">
        <f>SUM(D21:D24)</f>
        <v>95754.7</v>
      </c>
      <c r="E25" s="58">
        <f t="shared" ref="E25:G25" si="5">SUM(E21:E24)</f>
        <v>95754.7</v>
      </c>
      <c r="F25" s="78">
        <f t="shared" si="4"/>
        <v>91796.3</v>
      </c>
      <c r="G25" s="78">
        <f t="shared" si="5"/>
        <v>72959.8</v>
      </c>
      <c r="H25" s="58">
        <f>SUM(H21:H24)</f>
        <v>18836.5</v>
      </c>
      <c r="I25" s="58"/>
    </row>
    <row r="26" spans="1:14" ht="37.5" customHeight="1">
      <c r="A26" s="68"/>
      <c r="B26" s="63" t="s">
        <v>53</v>
      </c>
      <c r="C26" s="49">
        <v>315028</v>
      </c>
      <c r="D26" s="49">
        <v>315406.90000000002</v>
      </c>
      <c r="E26" s="56">
        <f>D26/12*12</f>
        <v>315406.90000000002</v>
      </c>
      <c r="F26" s="56">
        <f t="shared" si="4"/>
        <v>307626.7</v>
      </c>
      <c r="G26" s="49">
        <v>307626.7</v>
      </c>
      <c r="H26" s="49">
        <v>0</v>
      </c>
      <c r="I26" s="49"/>
    </row>
    <row r="27" spans="1:14" ht="33" customHeight="1">
      <c r="A27" s="44"/>
      <c r="B27" s="45" t="s">
        <v>39</v>
      </c>
      <c r="C27" s="46">
        <v>57776.4</v>
      </c>
      <c r="D27" s="46">
        <v>55505.2</v>
      </c>
      <c r="E27" s="56">
        <f>D27/12*12</f>
        <v>55505.2</v>
      </c>
      <c r="F27" s="56">
        <f t="shared" si="4"/>
        <v>52807.8</v>
      </c>
      <c r="G27" s="49">
        <v>52807.8</v>
      </c>
      <c r="H27" s="49"/>
      <c r="I27" s="46"/>
      <c r="L27" s="50"/>
      <c r="M27" s="51"/>
      <c r="N27" s="50"/>
    </row>
    <row r="28" spans="1:14" ht="50.25" customHeight="1">
      <c r="A28" s="44"/>
      <c r="B28" s="45" t="s">
        <v>57</v>
      </c>
      <c r="C28" s="46">
        <v>36000</v>
      </c>
      <c r="D28" s="46">
        <v>157408</v>
      </c>
      <c r="E28" s="56">
        <f>D28/12*12</f>
        <v>157408</v>
      </c>
      <c r="F28" s="56">
        <f t="shared" si="4"/>
        <v>113369.9</v>
      </c>
      <c r="G28" s="49"/>
      <c r="H28" s="49">
        <v>113369.9</v>
      </c>
      <c r="I28" s="46"/>
      <c r="L28" s="50"/>
      <c r="M28" s="51"/>
      <c r="N28" s="50"/>
    </row>
    <row r="29" spans="1:14" ht="30.75" customHeight="1">
      <c r="A29" s="44"/>
      <c r="B29" s="61" t="s">
        <v>54</v>
      </c>
      <c r="C29" s="58">
        <f>SUM(C26:C28)</f>
        <v>408804.4</v>
      </c>
      <c r="D29" s="58">
        <f t="shared" ref="D29:E29" si="6">SUM(D26:D28)</f>
        <v>528320.10000000009</v>
      </c>
      <c r="E29" s="58">
        <f t="shared" si="6"/>
        <v>528320.10000000009</v>
      </c>
      <c r="F29" s="78">
        <f t="shared" si="4"/>
        <v>473804.4</v>
      </c>
      <c r="G29" s="78">
        <f>G26+G27+G28</f>
        <v>360434.5</v>
      </c>
      <c r="H29" s="58">
        <f>SUM(H26:H28)</f>
        <v>113369.9</v>
      </c>
      <c r="I29" s="58"/>
      <c r="L29" s="50"/>
      <c r="M29" s="51"/>
      <c r="N29" s="50"/>
    </row>
    <row r="30" spans="1:14" ht="29.25" customHeight="1">
      <c r="A30" s="44"/>
      <c r="B30" s="62" t="s">
        <v>40</v>
      </c>
      <c r="C30" s="58">
        <v>6300</v>
      </c>
      <c r="D30" s="58">
        <v>6300</v>
      </c>
      <c r="E30" s="58">
        <f>D30/12*12</f>
        <v>6300</v>
      </c>
      <c r="F30" s="78">
        <f t="shared" si="4"/>
        <v>5546.2</v>
      </c>
      <c r="G30" s="78">
        <v>5546.2</v>
      </c>
      <c r="H30" s="58"/>
      <c r="I30" s="58"/>
      <c r="L30" s="50"/>
      <c r="M30" s="51"/>
      <c r="N30" s="50"/>
    </row>
    <row r="31" spans="1:14" ht="24.75" customHeight="1">
      <c r="A31" s="44"/>
      <c r="B31" s="48" t="s">
        <v>41</v>
      </c>
      <c r="C31" s="46">
        <v>200000</v>
      </c>
      <c r="D31" s="46"/>
      <c r="E31" s="56">
        <f>D31/12*12</f>
        <v>0</v>
      </c>
      <c r="F31" s="56">
        <f t="shared" si="4"/>
        <v>0</v>
      </c>
      <c r="G31" s="46"/>
      <c r="H31" s="46"/>
      <c r="I31" s="46"/>
      <c r="L31" s="50"/>
      <c r="M31" s="51"/>
      <c r="N31" s="50"/>
    </row>
    <row r="32" spans="1:14" ht="24.75" customHeight="1">
      <c r="A32" s="44">
        <v>12</v>
      </c>
      <c r="B32" s="34" t="s">
        <v>42</v>
      </c>
      <c r="C32" s="52"/>
      <c r="D32" s="53"/>
      <c r="E32" s="52"/>
      <c r="F32" s="52"/>
      <c r="G32" s="53"/>
      <c r="H32" s="53"/>
      <c r="I32" s="35"/>
    </row>
    <row r="33" spans="1:9" ht="25.5" customHeight="1">
      <c r="A33" s="97" t="s">
        <v>13</v>
      </c>
      <c r="B33" s="98"/>
      <c r="C33" s="38">
        <f>C8+C9+C14+C15+C19+C20+C25+C29+C30+C31</f>
        <v>1839405</v>
      </c>
      <c r="D33" s="38">
        <f>D8+D9+D14+D15+D19+D20+D25+D29+D30</f>
        <v>2033078.6</v>
      </c>
      <c r="E33" s="38">
        <f>E8+E9+E14+E15+E19+E20+E25+E29+E30</f>
        <v>2033078.6</v>
      </c>
      <c r="F33" s="38">
        <f>F8+F9+F14+F15+F19+F20+F25+F29+F30</f>
        <v>1902874.5999999999</v>
      </c>
      <c r="G33" s="38">
        <f>G8+G9+G14+G15+G19+G20+G25+G29+G30+G32+G31</f>
        <v>1429652.2999999998</v>
      </c>
      <c r="H33" s="38">
        <f t="shared" ref="H33" si="7">H8+H9+H14+H15+H19+H20+H25+H29+H30</f>
        <v>473222.30000000005</v>
      </c>
      <c r="I33" s="35">
        <f>F33/E33*100</f>
        <v>93.595722270649034</v>
      </c>
    </row>
    <row r="34" spans="1:9" ht="25.5" customHeight="1">
      <c r="A34" s="50"/>
      <c r="B34" s="54"/>
    </row>
    <row r="35" spans="1:9" ht="15.75" customHeight="1">
      <c r="A35" s="50"/>
      <c r="B35" s="54"/>
      <c r="C35" s="55"/>
    </row>
    <row r="36" spans="1:9" ht="20.25" customHeight="1">
      <c r="A36" s="85" t="s">
        <v>58</v>
      </c>
      <c r="B36" s="85"/>
      <c r="C36" s="85"/>
      <c r="D36" s="85"/>
      <c r="E36" s="85"/>
      <c r="F36" s="85"/>
      <c r="G36" s="85"/>
      <c r="H36" s="85"/>
      <c r="I36" s="85"/>
    </row>
    <row r="38" spans="1:9">
      <c r="D38" s="55"/>
    </row>
  </sheetData>
  <mergeCells count="11">
    <mergeCell ref="A21:A24"/>
    <mergeCell ref="A33:B33"/>
    <mergeCell ref="A36:I36"/>
    <mergeCell ref="A1:I1"/>
    <mergeCell ref="A2:I2"/>
    <mergeCell ref="C3:I3"/>
    <mergeCell ref="A4:A5"/>
    <mergeCell ref="B4:B5"/>
    <mergeCell ref="C4:C5"/>
    <mergeCell ref="D4:D5"/>
    <mergeCell ref="E4:I4"/>
  </mergeCells>
  <pageMargins left="0.75" right="0.25" top="0.75" bottom="0.75" header="0.3" footer="0.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4" sqref="I44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եկ.2024 տարի</vt:lpstr>
      <vt:lpstr>ծախս 2024 տարի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2022-02-18T13:35:55Z</dcterms:created>
  <dcterms:modified xsi:type="dcterms:W3CDTF">2025-03-14T05:48:17Z</dcterms:modified>
</cp:coreProperties>
</file>