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-H510M\Desktop\Կիսամյակի կատ\"/>
    </mc:Choice>
  </mc:AlternateContent>
  <xr:revisionPtr revIDLastSave="0" documentId="13_ncr:1_{69AE7FBA-4B16-4DF9-8230-8CB2D4AD80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եկ.2023 1 ին-կիս " sheetId="17" r:id="rId1"/>
    <sheet name="ծախս 2023 1-ին կիս" sheetId="14" r:id="rId2"/>
    <sheet name="Лист1" sheetId="13" r:id="rId3"/>
  </sheets>
  <calcPr calcId="181029"/>
</workbook>
</file>

<file path=xl/calcChain.xml><?xml version="1.0" encoding="utf-8"?>
<calcChain xmlns="http://schemas.openxmlformats.org/spreadsheetml/2006/main">
  <c r="I32" i="14" l="1"/>
  <c r="I30" i="14"/>
  <c r="I29" i="14"/>
  <c r="E17" i="14"/>
  <c r="I28" i="14"/>
  <c r="I27" i="14"/>
  <c r="D27" i="14"/>
  <c r="I26" i="14"/>
  <c r="E25" i="14"/>
  <c r="I25" i="14"/>
  <c r="I24" i="14"/>
  <c r="E22" i="14"/>
  <c r="I23" i="14"/>
  <c r="I21" i="14"/>
  <c r="I20" i="14"/>
  <c r="I17" i="14" l="1"/>
  <c r="I14" i="14"/>
  <c r="E11" i="14"/>
  <c r="E12" i="14"/>
  <c r="I12" i="14"/>
  <c r="I9" i="14"/>
  <c r="I10" i="14"/>
  <c r="I8" i="14"/>
  <c r="H8" i="14"/>
  <c r="I7" i="14"/>
  <c r="G6" i="14" l="1"/>
  <c r="D6" i="14"/>
  <c r="E20" i="17"/>
  <c r="E19" i="17"/>
  <c r="E17" i="17"/>
  <c r="G17" i="17" s="1"/>
  <c r="E16" i="17"/>
  <c r="G16" i="17" s="1"/>
  <c r="E13" i="17"/>
  <c r="G13" i="17" s="1"/>
  <c r="E12" i="17"/>
  <c r="E11" i="17"/>
  <c r="G11" i="17" s="1"/>
  <c r="E10" i="17"/>
  <c r="G10" i="17" s="1"/>
  <c r="E9" i="17"/>
  <c r="G9" i="17" s="1"/>
  <c r="E8" i="17"/>
  <c r="G8" i="17" s="1"/>
  <c r="E7" i="17"/>
  <c r="G7" i="17" s="1"/>
  <c r="E6" i="17"/>
  <c r="G30" i="17"/>
  <c r="F30" i="17"/>
  <c r="E30" i="17"/>
  <c r="D30" i="17"/>
  <c r="C30" i="17"/>
  <c r="F26" i="17"/>
  <c r="E26" i="17"/>
  <c r="D26" i="17"/>
  <c r="C26" i="17"/>
  <c r="G25" i="17"/>
  <c r="D25" i="17"/>
  <c r="F22" i="17"/>
  <c r="D22" i="17"/>
  <c r="C22" i="17"/>
  <c r="G21" i="17"/>
  <c r="G20" i="17"/>
  <c r="G19" i="17"/>
  <c r="F14" i="17"/>
  <c r="F27" i="17" s="1"/>
  <c r="D14" i="17"/>
  <c r="C14" i="17"/>
  <c r="G12" i="17"/>
  <c r="G6" i="17"/>
  <c r="F12" i="14"/>
  <c r="H19" i="14"/>
  <c r="G14" i="14"/>
  <c r="E30" i="14"/>
  <c r="E29" i="14"/>
  <c r="E27" i="14"/>
  <c r="E26" i="14"/>
  <c r="E23" i="14"/>
  <c r="E21" i="14"/>
  <c r="E16" i="14"/>
  <c r="E15" i="14"/>
  <c r="E13" i="14"/>
  <c r="E10" i="14"/>
  <c r="E9" i="14"/>
  <c r="E7" i="14"/>
  <c r="E6" i="14"/>
  <c r="H28" i="14"/>
  <c r="H24" i="14"/>
  <c r="E20" i="14"/>
  <c r="F18" i="14"/>
  <c r="E19" i="14"/>
  <c r="F30" i="14"/>
  <c r="F29" i="14"/>
  <c r="F27" i="14"/>
  <c r="F26" i="14"/>
  <c r="F25" i="14"/>
  <c r="F21" i="14"/>
  <c r="F22" i="14"/>
  <c r="I22" i="14" s="1"/>
  <c r="F23" i="14"/>
  <c r="F20" i="14"/>
  <c r="F17" i="14"/>
  <c r="F16" i="14"/>
  <c r="I16" i="14" s="1"/>
  <c r="F15" i="14"/>
  <c r="I15" i="14" s="1"/>
  <c r="F13" i="14"/>
  <c r="F7" i="14"/>
  <c r="F9" i="14"/>
  <c r="F10" i="14"/>
  <c r="F11" i="14"/>
  <c r="F6" i="14"/>
  <c r="F8" i="14" s="1"/>
  <c r="G28" i="14"/>
  <c r="D28" i="14"/>
  <c r="C28" i="14"/>
  <c r="G24" i="14"/>
  <c r="D24" i="14"/>
  <c r="C24" i="14"/>
  <c r="D19" i="14"/>
  <c r="C19" i="14"/>
  <c r="D14" i="14"/>
  <c r="E14" i="14" s="1"/>
  <c r="C14" i="14"/>
  <c r="G8" i="14"/>
  <c r="C6" i="14"/>
  <c r="C8" i="14" s="1"/>
  <c r="G32" i="14" l="1"/>
  <c r="I13" i="14"/>
  <c r="F19" i="14"/>
  <c r="I19" i="14" s="1"/>
  <c r="F24" i="14"/>
  <c r="H32" i="14"/>
  <c r="D27" i="17"/>
  <c r="C27" i="17"/>
  <c r="I6" i="14"/>
  <c r="E22" i="17"/>
  <c r="G22" i="17" s="1"/>
  <c r="E14" i="17"/>
  <c r="F14" i="14"/>
  <c r="E28" i="14"/>
  <c r="F28" i="14"/>
  <c r="C32" i="14"/>
  <c r="E24" i="14"/>
  <c r="E8" i="14"/>
  <c r="D8" i="14"/>
  <c r="D32" i="14" s="1"/>
  <c r="F32" i="14" l="1"/>
  <c r="E32" i="14"/>
  <c r="E27" i="17"/>
  <c r="G27" i="17" s="1"/>
  <c r="G14" i="17"/>
</calcChain>
</file>

<file path=xl/sharedStrings.xml><?xml version="1.0" encoding="utf-8"?>
<sst xmlns="http://schemas.openxmlformats.org/spreadsheetml/2006/main" count="80" uniqueCount="75">
  <si>
    <t>Հ/հ</t>
  </si>
  <si>
    <t>º Î ²  Ø î ² î º ê ² Î Ü º ð À</t>
  </si>
  <si>
    <t>î³ñ»Ï³Ý åÉ³Ý                /Ñ³½.¹ñ³Ù/</t>
  </si>
  <si>
    <t>Ճշտված պլան</t>
  </si>
  <si>
    <t xml:space="preserve"> ՍԵՓԱԿԱՆ ԵԿԱՄՈՒՏՆԵՐ</t>
  </si>
  <si>
    <t>հազ.դրամ</t>
  </si>
  <si>
    <t xml:space="preserve">äÉ³Ý </t>
  </si>
  <si>
    <t>ö³ëï³óÇ</t>
  </si>
  <si>
    <t>Î³ï.%</t>
  </si>
  <si>
    <t xml:space="preserve"> ԱՆՇԱՐԺ ԳՈՒՔԻ ՀԱՐԿ /այդ թվում հողի հարկ իրավաբան.ֆիզիկական գույքահարկ իրավաբանական</t>
  </si>
  <si>
    <t xml:space="preserve">äºî²Î²Ü  îàôðø     </t>
  </si>
  <si>
    <t>îºÔ²Î²Ü  îàôðø</t>
  </si>
  <si>
    <t>ՀՈՂԻ ԳՈՒՅՔԻ ՎԱՐՁԱԿԱԼՎՃ</t>
  </si>
  <si>
    <t xml:space="preserve">îºÔ²Î²Ü   ìÖ²ð </t>
  </si>
  <si>
    <t>ՄՈՒՏՔԵՐ ՏՈՒՅԺ.ՏՈՒԳԱՆՔ.</t>
  </si>
  <si>
    <t xml:space="preserve">ä²îìÆð²Îì²Ì  ÈÆ²¼àðàôÂÚ.   </t>
  </si>
  <si>
    <t>ԱՅԼ ԵԿԱՄՈՒՏ</t>
  </si>
  <si>
    <t xml:space="preserve">ԸՆԴԱՄԵՆԸ </t>
  </si>
  <si>
    <t xml:space="preserve"> ä²ÞîàÜ²Î²Ü  ¸ð²Ø²ÞÜàðÐÜºð</t>
  </si>
  <si>
    <t xml:space="preserve"> </t>
  </si>
  <si>
    <t xml:space="preserve">¸àî²òÆ²                                           </t>
  </si>
  <si>
    <t>եկամուտների կորուստ./այլ դոտ/</t>
  </si>
  <si>
    <t>Այլ դոտացիա</t>
  </si>
  <si>
    <t>ՊԵՏ ԲՅՈՒՋԵԻՑ ՆՊԱՏԱԿԱՅԻՆ ՀԱՏԿԱՑ.ՍՈՒԲՎԵՆՑԻԱ</t>
  </si>
  <si>
    <t>կապիտալ  ëáõµí»ÝóÇ³</t>
  </si>
  <si>
    <t>ԸՆԴԱՄԵՆԸ</t>
  </si>
  <si>
    <t>նվիրատվություն/վարչ/</t>
  </si>
  <si>
    <t xml:space="preserve">ԸՆԴԱՄԵՆԸ  </t>
  </si>
  <si>
    <t xml:space="preserve">ԸՆԴԱՄԵՆԸ ԵԿԱՄՈՒՏՆԵՐ </t>
  </si>
  <si>
    <t xml:space="preserve"> î²ðºêÎ¼´ÆÜ  ²¼²î  ØÜ²òàð¸</t>
  </si>
  <si>
    <t xml:space="preserve"> ì²ðâ²Î²Ü  ´Úàôæº  </t>
  </si>
  <si>
    <t xml:space="preserve"> üàÜ¸²ÚÆÜ ´Úàôæº</t>
  </si>
  <si>
    <t>Ա Մ Բ Ո Ղ Ջ Ը</t>
  </si>
  <si>
    <r>
      <t xml:space="preserve">                       </t>
    </r>
    <r>
      <rPr>
        <i/>
        <sz val="10"/>
        <rFont val="Arial Armenian"/>
        <family val="2"/>
      </rPr>
      <t xml:space="preserve">                                      </t>
    </r>
  </si>
  <si>
    <t>ԾԱԽՍԵՐԻ ԴԱՍԱԿԱՐԳՈՒՄԸ</t>
  </si>
  <si>
    <t>տարեկան ճշտված պլ. հազ.դրամ</t>
  </si>
  <si>
    <t xml:space="preserve">äÉան </t>
  </si>
  <si>
    <t>Ընդհանուր բնույթի հանրային ծառայություններ /01.06.01.51/</t>
  </si>
  <si>
    <t>Քաղաքացիական պաշտպանություն /02.02.01.51/</t>
  </si>
  <si>
    <t>Գյուղատնտեսություն /04.02.01.51/</t>
  </si>
  <si>
    <t>ճանապարհային տրանսպորտ /04.05.01.51/</t>
  </si>
  <si>
    <t>Բարեկարգում և կոմունալ ծառայություն /05.01.01.51</t>
  </si>
  <si>
    <t>Բնակարանային շինարարության /06.06.01.51/</t>
  </si>
  <si>
    <t>Գրադարան</t>
  </si>
  <si>
    <t>մշակույթի տուն</t>
  </si>
  <si>
    <t>Այլ մշակութային կազմ</t>
  </si>
  <si>
    <t>Արտադպրոցական դաստիարակություն/09.05.01.51/ երաժշտ+մարզադպ/</t>
  </si>
  <si>
    <t>Սոց ծախսեր /10.07.01.51/</t>
  </si>
  <si>
    <t>Պահուստային ֆոնդ</t>
  </si>
  <si>
    <t>ԳՈՒՅԻ ՀՈՂԻ ՕՏԱՐՈՒՄ</t>
  </si>
  <si>
    <t>¶àôÚø²Ð²ðÎ փոխադրամիջոց.</t>
  </si>
  <si>
    <t>նվիրատվություն/ֆոնդ/</t>
  </si>
  <si>
    <t xml:space="preserve">       ՀԱՄԱÚՆՔԻ ՂԵԿԱՎԱՐ`                               Ա.ՀԱԿՈԲՅԱՆ                      </t>
  </si>
  <si>
    <t>Օրենսդիր և գործադիր մարմիններ,պետական կառավարում /01.01.01.51 01.03.01.51ՔԿԱԳ/</t>
  </si>
  <si>
    <t>Ջրամատակարարում/06.03.01.51/ընթացիկ և ջրագծի կառուցում /սուբվենցիա համայնք+կառ.</t>
  </si>
  <si>
    <t>Փողոցների լուսավորում/06.04.01.51/ ընթացիկ և լուս.ցանցի կառուց.և վերանորոգ.համայնք+կառ</t>
  </si>
  <si>
    <t>ԸՆԴԱՄԵՆԸ 01.00.</t>
  </si>
  <si>
    <t>ԸՆԴԱՄԵՆԸ 04.00</t>
  </si>
  <si>
    <t>ԸՆԴԱՄԵՆԸ 06.00</t>
  </si>
  <si>
    <t>ՄՇԱԿՈՒՅԹԱՅԻՆ ԾԱՌ 08.00</t>
  </si>
  <si>
    <t>Նախադպրոցական կրթություն 09.01.01.51</t>
  </si>
  <si>
    <t>ԸՆԴԱՄԵՆԸ 09.00</t>
  </si>
  <si>
    <t>նավթամթերք, բնական գազ/04.03.01/</t>
  </si>
  <si>
    <t>զբոսայգիներ հիմնանորոգ./08.01/</t>
  </si>
  <si>
    <t>Նախադպրոցական կրթություն հիմնական խմբ.չդասվող./09.02.01+09.06.01/</t>
  </si>
  <si>
    <t xml:space="preserve">       ՀԱՄԱÚՆՔԻ ՂԵԿԱՎԱՐ`                                     Ա.ՀԱԿՈԲՅԱՆ                     </t>
  </si>
  <si>
    <t>4.09.0.51.</t>
  </si>
  <si>
    <t xml:space="preserve">Բերդ հ³Ù³ÛÝùÇ 2023Ã. տեղական բյուջեի Í³Ëë»ñÝ  ըստ բյուջետային ծախսերի գործառնական դասակարգման                                                                                           </t>
  </si>
  <si>
    <t>վարչ</t>
  </si>
  <si>
    <t>ֆոնդ</t>
  </si>
  <si>
    <t>ընդ.փաստ</t>
  </si>
  <si>
    <t xml:space="preserve"> ԲԵՐԴ Ð³Ù³ÛÝùÇ 2023Ãí³Ï³ÝÇ տարեկան »Ï³ÙáõïÝ»ñÇ Ï³ï³ñÙ³Ý Ù³ëÇÝ     </t>
  </si>
  <si>
    <t>30.06.2023</t>
  </si>
  <si>
    <t>30.06.23</t>
  </si>
  <si>
    <t xml:space="preserve">î³ñ»Ï³Ý Ü³Ë³ï»ëí³Í Í³Ëë/Ñ³½.¹ñ³Ù/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</si>
</sst>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  <family val="2"/>
    </font>
    <font>
      <b/>
      <i/>
      <sz val="12"/>
      <name val="Arial Armenian"/>
      <family val="2"/>
    </font>
    <font>
      <i/>
      <sz val="10"/>
      <name val="Arial Armenian"/>
      <family val="2"/>
    </font>
    <font>
      <i/>
      <sz val="6"/>
      <name val="Arial Armenian"/>
      <family val="2"/>
    </font>
    <font>
      <b/>
      <i/>
      <sz val="10"/>
      <name val="Arial Armenian"/>
      <family val="2"/>
    </font>
    <font>
      <i/>
      <sz val="12"/>
      <name val="Arial Armenian"/>
      <family val="2"/>
    </font>
    <font>
      <i/>
      <sz val="14"/>
      <name val="Arial Armenian"/>
      <family val="2"/>
    </font>
    <font>
      <b/>
      <i/>
      <sz val="11"/>
      <name val="Arial Armenian"/>
      <family val="2"/>
    </font>
    <font>
      <sz val="10"/>
      <name val="Arial LatArm"/>
      <family val="2"/>
    </font>
    <font>
      <sz val="11"/>
      <name val="Arial LatArm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/>
    <xf numFmtId="165" fontId="5" fillId="0" borderId="0" xfId="0" applyNumberFormat="1" applyFont="1"/>
    <xf numFmtId="164" fontId="5" fillId="0" borderId="0" xfId="0" applyNumberFormat="1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5" fillId="2" borderId="7" xfId="0" applyNumberFormat="1" applyFont="1" applyFill="1" applyBorder="1"/>
    <xf numFmtId="164" fontId="1" fillId="3" borderId="1" xfId="0" applyNumberFormat="1" applyFont="1" applyFill="1" applyBorder="1"/>
    <xf numFmtId="165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left"/>
    </xf>
    <xf numFmtId="164" fontId="1" fillId="3" borderId="7" xfId="0" applyNumberFormat="1" applyFont="1" applyFill="1" applyBorder="1"/>
    <xf numFmtId="164" fontId="5" fillId="3" borderId="7" xfId="0" applyNumberFormat="1" applyFont="1" applyFill="1" applyBorder="1"/>
    <xf numFmtId="0" fontId="2" fillId="2" borderId="4" xfId="0" applyFont="1" applyFill="1" applyBorder="1"/>
    <xf numFmtId="0" fontId="7" fillId="3" borderId="6" xfId="0" applyFont="1" applyFill="1" applyBorder="1" applyAlignment="1">
      <alignment horizontal="left"/>
    </xf>
    <xf numFmtId="0" fontId="2" fillId="4" borderId="4" xfId="0" applyFont="1" applyFill="1" applyBorder="1"/>
    <xf numFmtId="0" fontId="7" fillId="4" borderId="6" xfId="0" applyFont="1" applyFill="1" applyBorder="1" applyAlignment="1">
      <alignment horizontal="left"/>
    </xf>
    <xf numFmtId="164" fontId="1" fillId="4" borderId="7" xfId="0" applyNumberFormat="1" applyFont="1" applyFill="1" applyBorder="1"/>
    <xf numFmtId="164" fontId="5" fillId="4" borderId="7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0" fontId="5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/>
    <xf numFmtId="0" fontId="9" fillId="0" borderId="8" xfId="1" applyFont="1" applyFill="1">
      <alignment horizontal="left" vertical="center" wrapText="1"/>
    </xf>
    <xf numFmtId="164" fontId="5" fillId="0" borderId="1" xfId="0" applyNumberFormat="1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/>
    <xf numFmtId="0" fontId="8" fillId="0" borderId="0" xfId="1" applyFill="1" applyBorder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1" fillId="0" borderId="0" xfId="0" applyFont="1" applyAlignment="1">
      <alignment horizontal="left"/>
    </xf>
    <xf numFmtId="164" fontId="5" fillId="6" borderId="1" xfId="0" applyNumberFormat="1" applyFont="1" applyFill="1" applyBorder="1"/>
    <xf numFmtId="0" fontId="9" fillId="5" borderId="8" xfId="1" applyFont="1" applyFill="1">
      <alignment horizontal="left" vertical="center" wrapText="1"/>
    </xf>
    <xf numFmtId="164" fontId="5" fillId="5" borderId="1" xfId="0" applyNumberFormat="1" applyFont="1" applyFill="1" applyBorder="1"/>
    <xf numFmtId="0" fontId="5" fillId="5" borderId="1" xfId="0" applyFont="1" applyFill="1" applyBorder="1"/>
    <xf numFmtId="0" fontId="5" fillId="0" borderId="2" xfId="0" applyFont="1" applyBorder="1"/>
    <xf numFmtId="0" fontId="9" fillId="5" borderId="0" xfId="1" applyFont="1" applyFill="1" applyBorder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4" fillId="0" borderId="4" xfId="0" applyNumberFormat="1" applyFont="1" applyBorder="1" applyAlignment="1">
      <alignment horizontal="center"/>
    </xf>
    <xf numFmtId="0" fontId="8" fillId="0" borderId="8" xfId="1" applyFill="1">
      <alignment horizontal="left" vertical="center"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5" fillId="0" borderId="1" xfId="0" applyNumberFormat="1" applyFont="1" applyFill="1" applyBorder="1"/>
    <xf numFmtId="164" fontId="1" fillId="0" borderId="1" xfId="0" applyNumberFormat="1" applyFont="1" applyFill="1" applyBorder="1"/>
    <xf numFmtId="0" fontId="5" fillId="0" borderId="0" xfId="0" applyFont="1" applyFill="1"/>
    <xf numFmtId="0" fontId="5" fillId="0" borderId="10" xfId="0" applyFont="1" applyBorder="1" applyAlignment="1"/>
    <xf numFmtId="0" fontId="5" fillId="0" borderId="7" xfId="0" applyFont="1" applyBorder="1" applyAlignment="1"/>
  </cellXfs>
  <cellStyles count="2">
    <cellStyle name="left_arm10_BordWW_900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M37"/>
  <sheetViews>
    <sheetView topLeftCell="A7" zoomScaleNormal="100" workbookViewId="0">
      <selection activeCell="F12" sqref="F12"/>
    </sheetView>
  </sheetViews>
  <sheetFormatPr defaultRowHeight="12.75" x14ac:dyDescent="0.2"/>
  <cols>
    <col min="1" max="1" width="3" style="1" customWidth="1"/>
    <col min="2" max="2" width="32" style="1" customWidth="1"/>
    <col min="3" max="3" width="14.42578125" style="1" customWidth="1"/>
    <col min="4" max="4" width="14.7109375" style="1" customWidth="1"/>
    <col min="5" max="5" width="14" style="1" customWidth="1"/>
    <col min="6" max="6" width="14" style="21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3" ht="22.5" customHeight="1" x14ac:dyDescent="0.2">
      <c r="A1" s="70"/>
      <c r="B1" s="70"/>
      <c r="C1" s="70"/>
      <c r="D1" s="70"/>
      <c r="E1" s="70"/>
      <c r="F1" s="70"/>
      <c r="G1" s="70"/>
    </row>
    <row r="2" spans="1:13" ht="27" customHeight="1" x14ac:dyDescent="0.2">
      <c r="A2" s="71" t="s">
        <v>71</v>
      </c>
      <c r="B2" s="71"/>
      <c r="C2" s="71"/>
      <c r="D2" s="71"/>
      <c r="E2" s="71"/>
      <c r="F2" s="71"/>
      <c r="G2" s="71"/>
    </row>
    <row r="3" spans="1:13" ht="13.5" customHeight="1" x14ac:dyDescent="0.2">
      <c r="B3" s="2"/>
      <c r="C3" s="3" t="s">
        <v>72</v>
      </c>
    </row>
    <row r="4" spans="1:13" ht="29.25" customHeight="1" x14ac:dyDescent="0.2">
      <c r="A4" s="4" t="s">
        <v>0</v>
      </c>
      <c r="B4" s="5" t="s">
        <v>1</v>
      </c>
      <c r="C4" s="72" t="s">
        <v>2</v>
      </c>
      <c r="D4" s="6" t="s">
        <v>3</v>
      </c>
      <c r="E4" s="74" t="s">
        <v>72</v>
      </c>
      <c r="F4" s="75"/>
      <c r="G4" s="76"/>
    </row>
    <row r="5" spans="1:13" ht="36" customHeight="1" x14ac:dyDescent="0.2">
      <c r="A5" s="64" t="s">
        <v>4</v>
      </c>
      <c r="B5" s="66"/>
      <c r="C5" s="73"/>
      <c r="D5" s="62" t="s">
        <v>5</v>
      </c>
      <c r="E5" s="7" t="s">
        <v>6</v>
      </c>
      <c r="F5" s="59" t="s">
        <v>7</v>
      </c>
      <c r="G5" s="8" t="s">
        <v>8</v>
      </c>
    </row>
    <row r="6" spans="1:13" ht="51.75" customHeight="1" x14ac:dyDescent="0.2">
      <c r="A6" s="4">
        <v>1</v>
      </c>
      <c r="B6" s="9" t="s">
        <v>9</v>
      </c>
      <c r="C6" s="10">
        <v>61000</v>
      </c>
      <c r="D6" s="10">
        <v>61000</v>
      </c>
      <c r="E6" s="10">
        <f t="shared" ref="E6:E13" si="0">D6/12*6</f>
        <v>30500</v>
      </c>
      <c r="F6" s="10">
        <v>10666.2</v>
      </c>
      <c r="G6" s="10">
        <f t="shared" ref="G6:G13" si="1">F6/E6*100</f>
        <v>34.971147540983608</v>
      </c>
      <c r="K6" s="11"/>
      <c r="M6" s="12"/>
    </row>
    <row r="7" spans="1:13" ht="22.5" customHeight="1" x14ac:dyDescent="0.2">
      <c r="A7" s="4">
        <v>2</v>
      </c>
      <c r="B7" s="13" t="s">
        <v>50</v>
      </c>
      <c r="C7" s="10">
        <v>120000</v>
      </c>
      <c r="D7" s="10">
        <v>120000</v>
      </c>
      <c r="E7" s="10">
        <f t="shared" si="0"/>
        <v>60000</v>
      </c>
      <c r="F7" s="10">
        <v>72697</v>
      </c>
      <c r="G7" s="10">
        <f t="shared" si="1"/>
        <v>121.16166666666666</v>
      </c>
      <c r="K7" s="11"/>
      <c r="M7" s="12"/>
    </row>
    <row r="8" spans="1:13" ht="22.5" customHeight="1" x14ac:dyDescent="0.2">
      <c r="A8" s="4">
        <v>3</v>
      </c>
      <c r="B8" s="13" t="s">
        <v>10</v>
      </c>
      <c r="C8" s="10">
        <v>5000</v>
      </c>
      <c r="D8" s="10">
        <v>5000</v>
      </c>
      <c r="E8" s="10">
        <f t="shared" si="0"/>
        <v>2500</v>
      </c>
      <c r="F8" s="10">
        <v>2513.8000000000002</v>
      </c>
      <c r="G8" s="10">
        <f t="shared" si="1"/>
        <v>100.55199999999999</v>
      </c>
      <c r="K8" s="11"/>
      <c r="M8" s="12"/>
    </row>
    <row r="9" spans="1:13" ht="22.5" customHeight="1" x14ac:dyDescent="0.2">
      <c r="A9" s="4">
        <v>4</v>
      </c>
      <c r="B9" s="13" t="s">
        <v>11</v>
      </c>
      <c r="C9" s="10">
        <v>6200</v>
      </c>
      <c r="D9" s="10">
        <v>6200</v>
      </c>
      <c r="E9" s="10">
        <f t="shared" si="0"/>
        <v>3100</v>
      </c>
      <c r="F9" s="10">
        <v>4846.8</v>
      </c>
      <c r="G9" s="10">
        <f t="shared" si="1"/>
        <v>156.34838709677419</v>
      </c>
      <c r="K9" s="11"/>
      <c r="M9" s="12"/>
    </row>
    <row r="10" spans="1:13" ht="22.5" customHeight="1" x14ac:dyDescent="0.2">
      <c r="A10" s="4">
        <v>6</v>
      </c>
      <c r="B10" s="13" t="s">
        <v>12</v>
      </c>
      <c r="C10" s="10">
        <v>16502.8</v>
      </c>
      <c r="D10" s="10">
        <v>16502.8</v>
      </c>
      <c r="E10" s="10">
        <f t="shared" si="0"/>
        <v>8251.4</v>
      </c>
      <c r="F10" s="10">
        <v>7159.6</v>
      </c>
      <c r="G10" s="10">
        <f t="shared" si="1"/>
        <v>86.76830598443901</v>
      </c>
      <c r="K10" s="11"/>
      <c r="M10" s="12"/>
    </row>
    <row r="11" spans="1:13" ht="22.5" customHeight="1" x14ac:dyDescent="0.2">
      <c r="A11" s="4">
        <v>7</v>
      </c>
      <c r="B11" s="13" t="s">
        <v>13</v>
      </c>
      <c r="C11" s="10">
        <v>71900</v>
      </c>
      <c r="D11" s="10">
        <v>71900</v>
      </c>
      <c r="E11" s="10">
        <f t="shared" si="0"/>
        <v>35950</v>
      </c>
      <c r="F11" s="10">
        <v>39099.199999999997</v>
      </c>
      <c r="G11" s="10">
        <f t="shared" si="1"/>
        <v>108.75994436717662</v>
      </c>
      <c r="K11" s="11"/>
      <c r="M11" s="12"/>
    </row>
    <row r="12" spans="1:13" ht="22.5" customHeight="1" x14ac:dyDescent="0.2">
      <c r="A12" s="4">
        <v>8</v>
      </c>
      <c r="B12" s="14" t="s">
        <v>14</v>
      </c>
      <c r="C12" s="15">
        <v>2000</v>
      </c>
      <c r="D12" s="15">
        <v>2000</v>
      </c>
      <c r="E12" s="10">
        <f t="shared" si="0"/>
        <v>1000</v>
      </c>
      <c r="F12" s="15">
        <v>1750</v>
      </c>
      <c r="G12" s="10">
        <f t="shared" si="1"/>
        <v>175</v>
      </c>
      <c r="K12" s="11"/>
      <c r="M12" s="12"/>
    </row>
    <row r="13" spans="1:13" ht="22.5" customHeight="1" x14ac:dyDescent="0.2">
      <c r="A13" s="4">
        <v>10</v>
      </c>
      <c r="B13" s="13" t="s">
        <v>16</v>
      </c>
      <c r="C13" s="10">
        <v>19000</v>
      </c>
      <c r="D13" s="10">
        <v>19000</v>
      </c>
      <c r="E13" s="10">
        <f t="shared" si="0"/>
        <v>9500</v>
      </c>
      <c r="F13" s="10">
        <v>17713.5</v>
      </c>
      <c r="G13" s="10">
        <f t="shared" si="1"/>
        <v>186.45789473684212</v>
      </c>
      <c r="K13" s="11"/>
      <c r="M13" s="12"/>
    </row>
    <row r="14" spans="1:13" ht="20.25" customHeight="1" x14ac:dyDescent="0.25">
      <c r="A14" s="77" t="s">
        <v>17</v>
      </c>
      <c r="B14" s="78"/>
      <c r="C14" s="16">
        <f>SUM(C6:C13)</f>
        <v>301602.8</v>
      </c>
      <c r="D14" s="16">
        <f>SUM(D6:D13)</f>
        <v>301602.8</v>
      </c>
      <c r="E14" s="16">
        <f>SUM(E6:E13)</f>
        <v>150801.4</v>
      </c>
      <c r="F14" s="16">
        <f>SUM(F6:F13)</f>
        <v>156446.1</v>
      </c>
      <c r="G14" s="16">
        <f>F14/E14*100</f>
        <v>103.74313501068293</v>
      </c>
      <c r="K14" s="17"/>
      <c r="L14" s="18"/>
      <c r="M14" s="19"/>
    </row>
    <row r="15" spans="1:13" ht="15" customHeight="1" x14ac:dyDescent="0.2">
      <c r="A15" s="64" t="s">
        <v>18</v>
      </c>
      <c r="B15" s="65"/>
      <c r="C15" s="65"/>
      <c r="D15" s="65"/>
      <c r="E15" s="65"/>
      <c r="F15" s="65"/>
      <c r="G15" s="66"/>
      <c r="J15" s="1" t="s">
        <v>19</v>
      </c>
    </row>
    <row r="16" spans="1:13" ht="18" customHeight="1" x14ac:dyDescent="0.2">
      <c r="A16" s="4"/>
      <c r="B16" s="13" t="s">
        <v>20</v>
      </c>
      <c r="C16" s="43">
        <v>916025</v>
      </c>
      <c r="D16" s="43">
        <v>916025</v>
      </c>
      <c r="E16" s="43">
        <f>D16/12*6</f>
        <v>458012.5</v>
      </c>
      <c r="F16" s="43">
        <v>458012.5</v>
      </c>
      <c r="G16" s="10">
        <f t="shared" ref="G16:G25" si="2">F16/E16*100</f>
        <v>100</v>
      </c>
    </row>
    <row r="17" spans="1:10" ht="16.5" customHeight="1" x14ac:dyDescent="0.2">
      <c r="A17" s="4"/>
      <c r="B17" s="20" t="s">
        <v>21</v>
      </c>
      <c r="C17" s="10">
        <v>15231.9</v>
      </c>
      <c r="D17" s="10">
        <v>15231.9</v>
      </c>
      <c r="E17" s="43">
        <f>D17/12*6</f>
        <v>7615.9500000000007</v>
      </c>
      <c r="F17" s="10"/>
      <c r="G17" s="10">
        <f t="shared" si="2"/>
        <v>0</v>
      </c>
      <c r="I17" s="21"/>
    </row>
    <row r="18" spans="1:10" ht="16.5" customHeight="1" x14ac:dyDescent="0.2">
      <c r="A18" s="4"/>
      <c r="B18" s="20" t="s">
        <v>22</v>
      </c>
      <c r="C18" s="10"/>
      <c r="D18" s="10"/>
      <c r="E18" s="10"/>
      <c r="F18" s="10"/>
      <c r="G18" s="10"/>
      <c r="I18" s="21"/>
    </row>
    <row r="19" spans="1:10" ht="30.75" customHeight="1" x14ac:dyDescent="0.2">
      <c r="A19" s="4"/>
      <c r="B19" s="20" t="s">
        <v>23</v>
      </c>
      <c r="C19" s="10">
        <v>3268.3</v>
      </c>
      <c r="D19" s="10">
        <v>3268.3</v>
      </c>
      <c r="E19" s="10">
        <f>D19/12*6</f>
        <v>1634.15</v>
      </c>
      <c r="F19" s="10">
        <v>1516.5</v>
      </c>
      <c r="G19" s="10">
        <f t="shared" si="2"/>
        <v>92.80053850625707</v>
      </c>
      <c r="I19" s="21"/>
    </row>
    <row r="20" spans="1:10" ht="18" customHeight="1" x14ac:dyDescent="0.2">
      <c r="A20" s="4"/>
      <c r="B20" s="13" t="s">
        <v>15</v>
      </c>
      <c r="C20" s="10">
        <v>1999</v>
      </c>
      <c r="D20" s="10">
        <v>1999</v>
      </c>
      <c r="E20" s="10">
        <f>D20/12*3</f>
        <v>499.75</v>
      </c>
      <c r="F20" s="10">
        <v>799.6</v>
      </c>
      <c r="G20" s="10">
        <f t="shared" si="2"/>
        <v>160</v>
      </c>
      <c r="I20" s="21"/>
    </row>
    <row r="21" spans="1:10" ht="18" customHeight="1" x14ac:dyDescent="0.2">
      <c r="A21" s="4"/>
      <c r="B21" s="13" t="s">
        <v>24</v>
      </c>
      <c r="C21" s="10"/>
      <c r="D21" s="10"/>
      <c r="E21" s="10">
        <v>254604.7</v>
      </c>
      <c r="F21" s="10">
        <v>262364</v>
      </c>
      <c r="G21" s="10">
        <f t="shared" si="2"/>
        <v>103.04758710267328</v>
      </c>
    </row>
    <row r="22" spans="1:10" ht="18" customHeight="1" x14ac:dyDescent="0.2">
      <c r="A22" s="4"/>
      <c r="B22" s="22" t="s">
        <v>25</v>
      </c>
      <c r="C22" s="23">
        <f>SUM(C16:C21)</f>
        <v>936524.20000000007</v>
      </c>
      <c r="D22" s="23">
        <f>SUM(D16:D21)</f>
        <v>936524.20000000007</v>
      </c>
      <c r="E22" s="23">
        <f>SUM(E16:E21)</f>
        <v>722367.05</v>
      </c>
      <c r="F22" s="23">
        <f>SUM(F16:F21)</f>
        <v>722692.6</v>
      </c>
      <c r="G22" s="24">
        <f t="shared" si="2"/>
        <v>100.04506711650261</v>
      </c>
    </row>
    <row r="23" spans="1:10" ht="18" customHeight="1" x14ac:dyDescent="0.2">
      <c r="A23" s="4"/>
      <c r="B23" s="13" t="s">
        <v>51</v>
      </c>
      <c r="C23" s="10"/>
      <c r="D23" s="10"/>
      <c r="E23" s="10">
        <v>260</v>
      </c>
      <c r="F23" s="10">
        <v>12386.3</v>
      </c>
      <c r="G23" s="24"/>
    </row>
    <row r="24" spans="1:10" ht="18" customHeight="1" x14ac:dyDescent="0.2">
      <c r="A24" s="4"/>
      <c r="B24" s="13" t="s">
        <v>26</v>
      </c>
      <c r="C24" s="10"/>
      <c r="D24" s="10"/>
      <c r="E24" s="10"/>
      <c r="F24" s="10"/>
      <c r="G24" s="10"/>
    </row>
    <row r="25" spans="1:10" ht="18" hidden="1" customHeight="1" x14ac:dyDescent="0.2">
      <c r="A25" s="4"/>
      <c r="B25" s="13" t="s">
        <v>26</v>
      </c>
      <c r="C25" s="10"/>
      <c r="D25" s="10">
        <f>SUM(D24)</f>
        <v>0</v>
      </c>
      <c r="E25" s="10"/>
      <c r="F25" s="10"/>
      <c r="G25" s="10" t="e">
        <f t="shared" si="2"/>
        <v>#DIV/0!</v>
      </c>
    </row>
    <row r="26" spans="1:10" ht="18" customHeight="1" x14ac:dyDescent="0.2">
      <c r="A26" s="25"/>
      <c r="B26" s="26" t="s">
        <v>27</v>
      </c>
      <c r="C26" s="23">
        <f>SUM(C23:C25)</f>
        <v>0</v>
      </c>
      <c r="D26" s="23">
        <f>D23+D24</f>
        <v>0</v>
      </c>
      <c r="E26" s="23">
        <f>E23+E24</f>
        <v>260</v>
      </c>
      <c r="F26" s="23">
        <f>F23+F24</f>
        <v>12386.3</v>
      </c>
      <c r="G26" s="24"/>
    </row>
    <row r="27" spans="1:10" ht="18" customHeight="1" x14ac:dyDescent="0.2">
      <c r="A27" s="27"/>
      <c r="B27" s="28" t="s">
        <v>28</v>
      </c>
      <c r="C27" s="29">
        <f>C14+C22+C26</f>
        <v>1238127</v>
      </c>
      <c r="D27" s="29">
        <f>D14+D22+D26</f>
        <v>1238127</v>
      </c>
      <c r="E27" s="29">
        <f>E14+E22+E26</f>
        <v>873428.45000000007</v>
      </c>
      <c r="F27" s="29">
        <f>F14+F22+F26</f>
        <v>891525</v>
      </c>
      <c r="G27" s="30">
        <f>F27/E27*100</f>
        <v>102.07189839076113</v>
      </c>
      <c r="I27" s="21"/>
      <c r="J27" s="31"/>
    </row>
    <row r="28" spans="1:10" ht="0.75" hidden="1" customHeight="1" x14ac:dyDescent="0.2">
      <c r="A28" s="4">
        <v>14</v>
      </c>
      <c r="B28" s="13"/>
      <c r="C28" s="32"/>
      <c r="D28" s="32"/>
      <c r="E28" s="32"/>
      <c r="F28" s="49"/>
      <c r="G28" s="32"/>
    </row>
    <row r="29" spans="1:10" ht="27" hidden="1" customHeight="1" x14ac:dyDescent="0.2">
      <c r="A29" s="4">
        <v>15</v>
      </c>
      <c r="B29" s="33"/>
      <c r="C29" s="32"/>
      <c r="D29" s="32"/>
      <c r="E29" s="32"/>
      <c r="F29" s="49"/>
      <c r="G29" s="32"/>
    </row>
    <row r="30" spans="1:10" ht="21" customHeight="1" x14ac:dyDescent="0.2">
      <c r="A30" s="4">
        <v>15</v>
      </c>
      <c r="B30" s="34" t="s">
        <v>29</v>
      </c>
      <c r="C30" s="35">
        <f>C31+C32</f>
        <v>130588.1</v>
      </c>
      <c r="D30" s="35">
        <f>D31+D32</f>
        <v>130588.1</v>
      </c>
      <c r="E30" s="35">
        <f>E31+E32</f>
        <v>130588.1</v>
      </c>
      <c r="F30" s="35">
        <f>F31+F32</f>
        <v>130588.1</v>
      </c>
      <c r="G30" s="35">
        <f>G31+G32</f>
        <v>130588.1</v>
      </c>
    </row>
    <row r="31" spans="1:10" ht="21" customHeight="1" x14ac:dyDescent="0.2">
      <c r="A31" s="4">
        <v>16</v>
      </c>
      <c r="B31" s="4" t="s">
        <v>30</v>
      </c>
      <c r="C31" s="10">
        <v>79784</v>
      </c>
      <c r="D31" s="10">
        <v>79784</v>
      </c>
      <c r="E31" s="10">
        <v>79784</v>
      </c>
      <c r="F31" s="10">
        <v>79784</v>
      </c>
      <c r="G31" s="10">
        <v>79784</v>
      </c>
    </row>
    <row r="32" spans="1:10" ht="21" customHeight="1" x14ac:dyDescent="0.2">
      <c r="A32" s="4">
        <v>17</v>
      </c>
      <c r="B32" s="4" t="s">
        <v>31</v>
      </c>
      <c r="C32" s="10">
        <v>50804.1</v>
      </c>
      <c r="D32" s="10">
        <v>50804.1</v>
      </c>
      <c r="E32" s="10">
        <v>50804.1</v>
      </c>
      <c r="F32" s="10">
        <v>50804.1</v>
      </c>
      <c r="G32" s="10">
        <v>50804.1</v>
      </c>
    </row>
    <row r="33" spans="1:7" ht="21" customHeight="1" x14ac:dyDescent="0.2">
      <c r="A33" s="67" t="s">
        <v>32</v>
      </c>
      <c r="B33" s="68"/>
      <c r="C33" s="36"/>
      <c r="D33" s="36"/>
      <c r="E33" s="36"/>
      <c r="F33" s="36"/>
      <c r="G33" s="37"/>
    </row>
    <row r="34" spans="1:7" ht="13.5" customHeight="1" x14ac:dyDescent="0.2">
      <c r="B34" s="38" t="s">
        <v>33</v>
      </c>
    </row>
    <row r="35" spans="1:7" ht="13.5" customHeight="1" x14ac:dyDescent="0.2">
      <c r="B35" s="38"/>
    </row>
    <row r="36" spans="1:7" ht="13.5" customHeight="1" x14ac:dyDescent="0.2">
      <c r="B36" s="38"/>
    </row>
    <row r="37" spans="1:7" ht="20.25" customHeight="1" x14ac:dyDescent="0.2">
      <c r="A37" s="69" t="s">
        <v>52</v>
      </c>
      <c r="B37" s="69"/>
      <c r="C37" s="69"/>
      <c r="D37" s="69"/>
      <c r="E37" s="69"/>
      <c r="F37" s="69"/>
      <c r="G37" s="69"/>
    </row>
  </sheetData>
  <mergeCells count="9">
    <mergeCell ref="A15:G15"/>
    <mergeCell ref="A33:B33"/>
    <mergeCell ref="A37:G37"/>
    <mergeCell ref="A1:G1"/>
    <mergeCell ref="A2:G2"/>
    <mergeCell ref="C4:C5"/>
    <mergeCell ref="E4:G4"/>
    <mergeCell ref="A5:B5"/>
    <mergeCell ref="A14:B14"/>
  </mergeCells>
  <pageMargins left="0.35" right="0.2" top="0.22" bottom="0.38" header="0.17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37"/>
  <sheetViews>
    <sheetView tabSelected="1" topLeftCell="A19" zoomScaleNormal="100" workbookViewId="0">
      <selection activeCell="O30" sqref="O30"/>
    </sheetView>
  </sheetViews>
  <sheetFormatPr defaultRowHeight="15" x14ac:dyDescent="0.2"/>
  <cols>
    <col min="1" max="1" width="4" style="31" customWidth="1"/>
    <col min="2" max="2" width="33.140625" style="31" customWidth="1"/>
    <col min="3" max="4" width="13.42578125" style="31" customWidth="1"/>
    <col min="5" max="5" width="12.28515625" style="31" customWidth="1"/>
    <col min="6" max="6" width="12.85546875" style="31" customWidth="1"/>
    <col min="7" max="7" width="12.5703125" style="31" customWidth="1"/>
    <col min="8" max="8" width="12" style="31" customWidth="1"/>
    <col min="9" max="9" width="10.140625" style="31" customWidth="1"/>
    <col min="10" max="11" width="9.140625" style="31"/>
    <col min="12" max="12" width="11.42578125" style="31" bestFit="1" customWidth="1"/>
    <col min="13" max="16384" width="9.140625" style="31"/>
  </cols>
  <sheetData>
    <row r="1" spans="1:9" x14ac:dyDescent="0.2">
      <c r="A1" s="81"/>
      <c r="B1" s="81"/>
      <c r="C1" s="81"/>
      <c r="D1" s="81"/>
      <c r="E1" s="81"/>
      <c r="F1" s="81"/>
      <c r="G1" s="81"/>
      <c r="H1" s="81"/>
      <c r="I1" s="81"/>
    </row>
    <row r="2" spans="1:9" ht="46.5" customHeight="1" x14ac:dyDescent="0.2">
      <c r="A2" s="71" t="s">
        <v>67</v>
      </c>
      <c r="B2" s="71"/>
      <c r="C2" s="71"/>
      <c r="D2" s="71"/>
      <c r="E2" s="71"/>
      <c r="F2" s="71"/>
      <c r="G2" s="71"/>
      <c r="H2" s="71"/>
      <c r="I2" s="71"/>
    </row>
    <row r="3" spans="1:9" ht="18" customHeight="1" x14ac:dyDescent="0.2">
      <c r="C3" s="79" t="s">
        <v>73</v>
      </c>
      <c r="D3" s="80"/>
      <c r="E3" s="80"/>
      <c r="F3" s="80"/>
      <c r="G3" s="80"/>
      <c r="H3" s="80"/>
      <c r="I3" s="80"/>
    </row>
    <row r="4" spans="1:9" ht="19.5" customHeight="1" x14ac:dyDescent="0.2">
      <c r="A4" s="82" t="s">
        <v>0</v>
      </c>
      <c r="B4" s="84" t="s">
        <v>34</v>
      </c>
      <c r="C4" s="84" t="s">
        <v>74</v>
      </c>
      <c r="D4" s="84" t="s">
        <v>35</v>
      </c>
      <c r="E4" s="87"/>
      <c r="F4" s="88"/>
      <c r="G4" s="88"/>
      <c r="H4" s="88"/>
      <c r="I4" s="89"/>
    </row>
    <row r="5" spans="1:9" ht="79.5" customHeight="1" x14ac:dyDescent="0.2">
      <c r="A5" s="83"/>
      <c r="B5" s="85"/>
      <c r="C5" s="85"/>
      <c r="D5" s="86"/>
      <c r="E5" s="39" t="s">
        <v>36</v>
      </c>
      <c r="F5" s="63" t="s">
        <v>70</v>
      </c>
      <c r="G5" s="40" t="s">
        <v>68</v>
      </c>
      <c r="H5" s="40" t="s">
        <v>69</v>
      </c>
      <c r="I5" s="5" t="s">
        <v>8</v>
      </c>
    </row>
    <row r="6" spans="1:9" ht="55.5" customHeight="1" x14ac:dyDescent="0.2">
      <c r="A6" s="41">
        <v>1</v>
      </c>
      <c r="B6" s="42" t="s">
        <v>53</v>
      </c>
      <c r="C6" s="43">
        <f>337901.5+1999</f>
        <v>339900.5</v>
      </c>
      <c r="D6" s="43">
        <f>336417.1+1999</f>
        <v>338416.1</v>
      </c>
      <c r="E6" s="43">
        <f>D6/12*6</f>
        <v>169208.05</v>
      </c>
      <c r="F6" s="43">
        <f>G6+H6</f>
        <v>152823.20000000001</v>
      </c>
      <c r="G6" s="44">
        <f>147012</f>
        <v>147012</v>
      </c>
      <c r="H6" s="44">
        <v>5811.2</v>
      </c>
      <c r="I6" s="43">
        <f>F6/E6*100</f>
        <v>90.316743204593408</v>
      </c>
    </row>
    <row r="7" spans="1:9" ht="31.5" customHeight="1" x14ac:dyDescent="0.2">
      <c r="A7" s="41">
        <v>2</v>
      </c>
      <c r="B7" s="42" t="s">
        <v>37</v>
      </c>
      <c r="C7" s="43">
        <v>21214.400000000001</v>
      </c>
      <c r="D7" s="43">
        <v>21336.799999999999</v>
      </c>
      <c r="E7" s="43">
        <f>D7/12*6</f>
        <v>10668.4</v>
      </c>
      <c r="F7" s="43">
        <f t="shared" ref="F7:F11" si="0">G7+H7</f>
        <v>5916.7000000000007</v>
      </c>
      <c r="G7" s="44">
        <v>4312.3</v>
      </c>
      <c r="H7" s="44">
        <v>1604.4</v>
      </c>
      <c r="I7" s="43">
        <f>F7/E7*100</f>
        <v>55.46005024183571</v>
      </c>
    </row>
    <row r="8" spans="1:9" ht="31.5" customHeight="1" x14ac:dyDescent="0.2">
      <c r="A8" s="41">
        <v>3</v>
      </c>
      <c r="B8" s="52" t="s">
        <v>56</v>
      </c>
      <c r="C8" s="53">
        <f>SUM(C6:C7)</f>
        <v>361114.9</v>
      </c>
      <c r="D8" s="53">
        <f>SUM(D6:D7)</f>
        <v>359752.89999999997</v>
      </c>
      <c r="E8" s="53">
        <f>SUM(E6:E7)</f>
        <v>179876.44999999998</v>
      </c>
      <c r="F8" s="53">
        <f>F6+F7</f>
        <v>158739.90000000002</v>
      </c>
      <c r="G8" s="54">
        <f>SUM(G6:G7)</f>
        <v>151324.29999999999</v>
      </c>
      <c r="H8" s="54">
        <f>SUM(H6:H7)</f>
        <v>7415.6</v>
      </c>
      <c r="I8" s="43">
        <f>F8/E8*100</f>
        <v>88.249406745574561</v>
      </c>
    </row>
    <row r="9" spans="1:9" ht="31.5" customHeight="1" x14ac:dyDescent="0.2">
      <c r="A9" s="41">
        <v>4</v>
      </c>
      <c r="B9" s="52" t="s">
        <v>38</v>
      </c>
      <c r="C9" s="53">
        <v>1000</v>
      </c>
      <c r="D9" s="53">
        <v>1000</v>
      </c>
      <c r="E9" s="53">
        <f>D9/12*6</f>
        <v>500</v>
      </c>
      <c r="F9" s="53">
        <f t="shared" si="0"/>
        <v>0</v>
      </c>
      <c r="G9" s="54">
        <v>0</v>
      </c>
      <c r="H9" s="54">
        <v>0</v>
      </c>
      <c r="I9" s="43">
        <f t="shared" ref="I9:I32" si="1">F9/E9*100</f>
        <v>0</v>
      </c>
    </row>
    <row r="10" spans="1:9" ht="31.5" customHeight="1" x14ac:dyDescent="0.2">
      <c r="A10" s="41">
        <v>5</v>
      </c>
      <c r="B10" s="42" t="s">
        <v>39</v>
      </c>
      <c r="C10" s="43">
        <v>4100</v>
      </c>
      <c r="D10" s="43">
        <v>4100</v>
      </c>
      <c r="E10" s="51">
        <f>D10/12*6</f>
        <v>2050</v>
      </c>
      <c r="F10" s="43">
        <f t="shared" si="0"/>
        <v>200</v>
      </c>
      <c r="G10" s="44">
        <v>200</v>
      </c>
      <c r="H10" s="44">
        <v>0</v>
      </c>
      <c r="I10" s="43">
        <f t="shared" si="1"/>
        <v>9.7560975609756095</v>
      </c>
    </row>
    <row r="11" spans="1:9" ht="31.5" customHeight="1" x14ac:dyDescent="0.2">
      <c r="A11" s="41">
        <v>6</v>
      </c>
      <c r="B11" s="60" t="s">
        <v>66</v>
      </c>
      <c r="C11" s="43"/>
      <c r="D11" s="43"/>
      <c r="E11" s="51">
        <f t="shared" ref="E11:E12" si="2">D11/12*6</f>
        <v>0</v>
      </c>
      <c r="F11" s="43">
        <f t="shared" si="0"/>
        <v>0</v>
      </c>
      <c r="G11" s="46"/>
      <c r="H11" s="46"/>
      <c r="I11" s="43"/>
    </row>
    <row r="12" spans="1:9" ht="31.5" customHeight="1" x14ac:dyDescent="0.2">
      <c r="A12" s="41">
        <v>7</v>
      </c>
      <c r="B12" s="42" t="s">
        <v>62</v>
      </c>
      <c r="C12" s="43"/>
      <c r="D12" s="43">
        <v>721.3</v>
      </c>
      <c r="E12" s="51">
        <f t="shared" si="2"/>
        <v>360.65</v>
      </c>
      <c r="F12" s="43">
        <f>H12+G12</f>
        <v>721.3</v>
      </c>
      <c r="G12" s="44">
        <v>0</v>
      </c>
      <c r="H12" s="44">
        <v>721.3</v>
      </c>
      <c r="I12" s="43">
        <f t="shared" si="1"/>
        <v>200</v>
      </c>
    </row>
    <row r="13" spans="1:9" ht="31.5" customHeight="1" x14ac:dyDescent="0.2">
      <c r="A13" s="41">
        <v>8</v>
      </c>
      <c r="B13" s="42" t="s">
        <v>40</v>
      </c>
      <c r="C13" s="43">
        <v>24330.6</v>
      </c>
      <c r="D13" s="43">
        <v>56990.3</v>
      </c>
      <c r="E13" s="46">
        <f>D13/12*6</f>
        <v>28495.15</v>
      </c>
      <c r="F13" s="46">
        <f>H13+G13</f>
        <v>29049</v>
      </c>
      <c r="G13" s="44">
        <v>0</v>
      </c>
      <c r="H13" s="44">
        <v>29049</v>
      </c>
      <c r="I13" s="43">
        <f t="shared" si="1"/>
        <v>101.94366409722355</v>
      </c>
    </row>
    <row r="14" spans="1:9" ht="31.5" customHeight="1" x14ac:dyDescent="0.2">
      <c r="A14" s="41">
        <v>9</v>
      </c>
      <c r="B14" s="52" t="s">
        <v>57</v>
      </c>
      <c r="C14" s="53">
        <f>SUM(C10:C13)</f>
        <v>28430.6</v>
      </c>
      <c r="D14" s="53">
        <f>SUM(D10:D13)</f>
        <v>61811.600000000006</v>
      </c>
      <c r="E14" s="53">
        <f>D14/12*6</f>
        <v>30905.800000000003</v>
      </c>
      <c r="F14" s="53">
        <f>F10+F11+F12+F13</f>
        <v>29970.3</v>
      </c>
      <c r="G14" s="53">
        <f>G10+G11+G12+G13</f>
        <v>200</v>
      </c>
      <c r="H14" s="53">
        <v>0</v>
      </c>
      <c r="I14" s="53">
        <f t="shared" si="1"/>
        <v>96.973060072866573</v>
      </c>
    </row>
    <row r="15" spans="1:9" ht="31.5" customHeight="1" x14ac:dyDescent="0.2">
      <c r="A15" s="41">
        <v>10</v>
      </c>
      <c r="B15" s="52" t="s">
        <v>41</v>
      </c>
      <c r="C15" s="53">
        <v>299106.59999999998</v>
      </c>
      <c r="D15" s="53">
        <v>299106.59999999998</v>
      </c>
      <c r="E15" s="53">
        <f>D15/12*6</f>
        <v>149553.29999999999</v>
      </c>
      <c r="F15" s="53">
        <f>H15+G15</f>
        <v>147527.6</v>
      </c>
      <c r="G15" s="53">
        <v>147527.6</v>
      </c>
      <c r="H15" s="53">
        <v>0</v>
      </c>
      <c r="I15" s="53">
        <f t="shared" si="1"/>
        <v>98.645499631235168</v>
      </c>
    </row>
    <row r="16" spans="1:9" ht="53.25" customHeight="1" x14ac:dyDescent="0.2">
      <c r="A16" s="41">
        <v>11</v>
      </c>
      <c r="B16" s="42" t="s">
        <v>54</v>
      </c>
      <c r="C16" s="43">
        <v>40950</v>
      </c>
      <c r="D16" s="43">
        <v>40950</v>
      </c>
      <c r="E16" s="46">
        <f>D16/12*6</f>
        <v>20475</v>
      </c>
      <c r="F16" s="46">
        <f>H16+G16</f>
        <v>1030.5999999999999</v>
      </c>
      <c r="G16" s="44">
        <v>1030.5999999999999</v>
      </c>
      <c r="H16" s="44"/>
      <c r="I16" s="43">
        <f t="shared" si="1"/>
        <v>5.0334554334554333</v>
      </c>
    </row>
    <row r="17" spans="1:13" ht="60.75" customHeight="1" x14ac:dyDescent="0.2">
      <c r="A17" s="41">
        <v>12</v>
      </c>
      <c r="B17" s="42" t="s">
        <v>55</v>
      </c>
      <c r="C17" s="43">
        <v>5400</v>
      </c>
      <c r="D17" s="43">
        <v>258514.7</v>
      </c>
      <c r="E17" s="46">
        <f>D17/12*6</f>
        <v>129257.35</v>
      </c>
      <c r="F17" s="43">
        <f>H17+G17</f>
        <v>254071.7</v>
      </c>
      <c r="G17" s="46">
        <v>957</v>
      </c>
      <c r="H17" s="46">
        <v>253114.7</v>
      </c>
      <c r="I17" s="43">
        <f t="shared" si="1"/>
        <v>196.56267129103298</v>
      </c>
    </row>
    <row r="18" spans="1:13" ht="43.5" customHeight="1" x14ac:dyDescent="0.2">
      <c r="A18" s="41">
        <v>13</v>
      </c>
      <c r="B18" s="42" t="s">
        <v>42</v>
      </c>
      <c r="C18" s="43">
        <v>0</v>
      </c>
      <c r="D18" s="43">
        <v>0</v>
      </c>
      <c r="E18" s="46">
        <v>0</v>
      </c>
      <c r="F18" s="46">
        <f>H18+G18</f>
        <v>0</v>
      </c>
      <c r="G18" s="44">
        <v>0</v>
      </c>
      <c r="H18" s="44">
        <v>0</v>
      </c>
      <c r="I18" s="43"/>
    </row>
    <row r="19" spans="1:13" ht="43.5" customHeight="1" x14ac:dyDescent="0.2">
      <c r="A19" s="55">
        <v>14</v>
      </c>
      <c r="B19" s="56" t="s">
        <v>58</v>
      </c>
      <c r="C19" s="53">
        <f>C16+C17+C18</f>
        <v>46350</v>
      </c>
      <c r="D19" s="53">
        <f t="shared" ref="D19:E19" si="3">D16+D17+D18</f>
        <v>299464.7</v>
      </c>
      <c r="E19" s="53">
        <f t="shared" si="3"/>
        <v>149732.35</v>
      </c>
      <c r="F19" s="53">
        <f>F16+F17+F18</f>
        <v>255102.30000000002</v>
      </c>
      <c r="G19" s="53">
        <v>0</v>
      </c>
      <c r="H19" s="53">
        <f>H16+H17+H18</f>
        <v>253114.7</v>
      </c>
      <c r="I19" s="53">
        <f t="shared" si="1"/>
        <v>170.37220079695535</v>
      </c>
      <c r="J19" s="92"/>
    </row>
    <row r="20" spans="1:13" ht="24.75" customHeight="1" x14ac:dyDescent="0.2">
      <c r="A20" s="93">
        <v>15</v>
      </c>
      <c r="B20" s="45" t="s">
        <v>43</v>
      </c>
      <c r="C20" s="43">
        <v>16298.3</v>
      </c>
      <c r="D20" s="43">
        <v>16298.3</v>
      </c>
      <c r="E20" s="51">
        <f>D20/12*6</f>
        <v>8149.15</v>
      </c>
      <c r="F20" s="51">
        <f>H20+G20</f>
        <v>7239.8</v>
      </c>
      <c r="G20" s="44">
        <v>7239.8</v>
      </c>
      <c r="H20" s="44"/>
      <c r="I20" s="90">
        <f t="shared" si="1"/>
        <v>88.8411674837253</v>
      </c>
    </row>
    <row r="21" spans="1:13" ht="24.75" customHeight="1" x14ac:dyDescent="0.2">
      <c r="A21" s="93">
        <v>16</v>
      </c>
      <c r="B21" s="45" t="s">
        <v>44</v>
      </c>
      <c r="C21" s="43">
        <v>34763.1</v>
      </c>
      <c r="D21" s="43">
        <v>34763.1</v>
      </c>
      <c r="E21" s="51">
        <f>D21/12*6</f>
        <v>17381.55</v>
      </c>
      <c r="F21" s="51">
        <f t="shared" ref="F21:F24" si="4">H21+G21</f>
        <v>12714.9</v>
      </c>
      <c r="G21" s="44">
        <v>12714.9</v>
      </c>
      <c r="H21" s="44"/>
      <c r="I21" s="90">
        <f t="shared" si="1"/>
        <v>73.151703961959669</v>
      </c>
    </row>
    <row r="22" spans="1:13" ht="34.5" customHeight="1" x14ac:dyDescent="0.2">
      <c r="A22" s="93">
        <v>17</v>
      </c>
      <c r="B22" s="45" t="s">
        <v>63</v>
      </c>
      <c r="C22" s="43">
        <v>67206</v>
      </c>
      <c r="D22" s="43">
        <v>45304</v>
      </c>
      <c r="E22" s="51">
        <f>D22/12*6</f>
        <v>22652</v>
      </c>
      <c r="F22" s="51">
        <f t="shared" si="4"/>
        <v>42170.1</v>
      </c>
      <c r="G22" s="43">
        <v>0</v>
      </c>
      <c r="H22" s="43">
        <v>42170.1</v>
      </c>
      <c r="I22" s="90">
        <f t="shared" si="1"/>
        <v>186.16501854140915</v>
      </c>
    </row>
    <row r="23" spans="1:13" ht="21" customHeight="1" x14ac:dyDescent="0.2">
      <c r="A23" s="94">
        <v>18</v>
      </c>
      <c r="B23" s="45" t="s">
        <v>45</v>
      </c>
      <c r="C23" s="43">
        <v>10000</v>
      </c>
      <c r="D23" s="43">
        <v>10000</v>
      </c>
      <c r="E23" s="51">
        <f>D23/12*6</f>
        <v>5000</v>
      </c>
      <c r="F23" s="51">
        <f t="shared" si="4"/>
        <v>2949.3</v>
      </c>
      <c r="G23" s="44">
        <v>2949.3</v>
      </c>
      <c r="H23" s="44"/>
      <c r="I23" s="90">
        <f t="shared" si="1"/>
        <v>58.986000000000004</v>
      </c>
    </row>
    <row r="24" spans="1:13" ht="21" customHeight="1" x14ac:dyDescent="0.2">
      <c r="A24" s="61">
        <v>19</v>
      </c>
      <c r="B24" s="57" t="s">
        <v>59</v>
      </c>
      <c r="C24" s="53">
        <f>SUM(C20:C23)</f>
        <v>128267.4</v>
      </c>
      <c r="D24" s="53">
        <f>SUM(D20:D23)</f>
        <v>106365.4</v>
      </c>
      <c r="E24" s="53">
        <f t="shared" ref="E24:G24" si="5">SUM(E20:E23)</f>
        <v>53182.7</v>
      </c>
      <c r="F24" s="53">
        <f t="shared" si="4"/>
        <v>65074.1</v>
      </c>
      <c r="G24" s="53">
        <f t="shared" si="5"/>
        <v>22904</v>
      </c>
      <c r="H24" s="53">
        <f>SUM(H20:H23)</f>
        <v>42170.1</v>
      </c>
      <c r="I24" s="53">
        <f t="shared" si="1"/>
        <v>122.35952668818997</v>
      </c>
    </row>
    <row r="25" spans="1:13" ht="37.5" customHeight="1" x14ac:dyDescent="0.2">
      <c r="A25" s="61">
        <v>20</v>
      </c>
      <c r="B25" s="58" t="s">
        <v>60</v>
      </c>
      <c r="C25" s="46">
        <v>314720.59999999998</v>
      </c>
      <c r="D25" s="46">
        <v>314720.59999999998</v>
      </c>
      <c r="E25" s="51">
        <f>D25/12*6</f>
        <v>157360.29999999999</v>
      </c>
      <c r="F25" s="51">
        <f t="shared" ref="F25:F30" si="6">H25+G25</f>
        <v>143878.9</v>
      </c>
      <c r="G25" s="46">
        <v>143878.9</v>
      </c>
      <c r="H25" s="46">
        <v>0</v>
      </c>
      <c r="I25" s="90">
        <f t="shared" si="1"/>
        <v>91.432781965972367</v>
      </c>
    </row>
    <row r="26" spans="1:13" ht="45.75" customHeight="1" x14ac:dyDescent="0.2">
      <c r="A26" s="41">
        <v>21</v>
      </c>
      <c r="B26" s="42" t="s">
        <v>46</v>
      </c>
      <c r="C26" s="43">
        <v>54912.3</v>
      </c>
      <c r="D26" s="43">
        <v>55172.3</v>
      </c>
      <c r="E26" s="51">
        <f>D26/12*6</f>
        <v>27586.15</v>
      </c>
      <c r="F26" s="51">
        <f t="shared" si="6"/>
        <v>20324.400000000001</v>
      </c>
      <c r="G26" s="46">
        <v>20064.400000000001</v>
      </c>
      <c r="H26" s="46">
        <v>260</v>
      </c>
      <c r="I26" s="90">
        <f t="shared" si="1"/>
        <v>73.676101956960281</v>
      </c>
      <c r="M26" s="47"/>
    </row>
    <row r="27" spans="1:13" ht="50.25" customHeight="1" x14ac:dyDescent="0.2">
      <c r="A27" s="41">
        <v>22</v>
      </c>
      <c r="B27" s="42" t="s">
        <v>64</v>
      </c>
      <c r="C27" s="43">
        <v>5000</v>
      </c>
      <c r="D27" s="43">
        <f>5000+1362</f>
        <v>6362</v>
      </c>
      <c r="E27" s="51">
        <f>D27/12*6</f>
        <v>3181</v>
      </c>
      <c r="F27" s="51">
        <f t="shared" si="6"/>
        <v>1282</v>
      </c>
      <c r="G27" s="46">
        <v>1282</v>
      </c>
      <c r="H27" s="46">
        <v>0</v>
      </c>
      <c r="I27" s="90">
        <f t="shared" si="1"/>
        <v>40.301791889342972</v>
      </c>
      <c r="M27" s="47"/>
    </row>
    <row r="28" spans="1:13" ht="30.75" customHeight="1" x14ac:dyDescent="0.2">
      <c r="A28" s="41">
        <v>23</v>
      </c>
      <c r="B28" s="56" t="s">
        <v>61</v>
      </c>
      <c r="C28" s="53">
        <f>SUM(C25:C27)</f>
        <v>374632.89999999997</v>
      </c>
      <c r="D28" s="53">
        <f t="shared" ref="D28:E28" si="7">SUM(D25:D27)</f>
        <v>376254.89999999997</v>
      </c>
      <c r="E28" s="53">
        <f t="shared" si="7"/>
        <v>188127.44999999998</v>
      </c>
      <c r="F28" s="53">
        <f t="shared" si="6"/>
        <v>165485.29999999999</v>
      </c>
      <c r="G28" s="53">
        <f>G25+G26+G27</f>
        <v>165225.29999999999</v>
      </c>
      <c r="H28" s="53">
        <f>SUM(H25:H27)</f>
        <v>260</v>
      </c>
      <c r="I28" s="53">
        <f t="shared" si="1"/>
        <v>87.964462389725696</v>
      </c>
      <c r="M28" s="47"/>
    </row>
    <row r="29" spans="1:13" ht="29.25" customHeight="1" x14ac:dyDescent="0.2">
      <c r="A29" s="41">
        <v>24</v>
      </c>
      <c r="B29" s="57" t="s">
        <v>47</v>
      </c>
      <c r="C29" s="53">
        <v>6000</v>
      </c>
      <c r="D29" s="53">
        <v>6000</v>
      </c>
      <c r="E29" s="53">
        <f>D29/12*6</f>
        <v>3000</v>
      </c>
      <c r="F29" s="53">
        <f t="shared" si="6"/>
        <v>1825.3</v>
      </c>
      <c r="G29" s="53">
        <v>1825.3</v>
      </c>
      <c r="H29" s="53"/>
      <c r="I29" s="53">
        <f t="shared" si="1"/>
        <v>60.843333333333327</v>
      </c>
      <c r="M29" s="47"/>
    </row>
    <row r="30" spans="1:13" ht="24.75" customHeight="1" x14ac:dyDescent="0.2">
      <c r="A30" s="41">
        <v>25</v>
      </c>
      <c r="B30" s="45" t="s">
        <v>48</v>
      </c>
      <c r="C30" s="43">
        <v>123812.7</v>
      </c>
      <c r="D30" s="43">
        <v>123812.7</v>
      </c>
      <c r="E30" s="51">
        <f>D30/12*6</f>
        <v>61906.350000000006</v>
      </c>
      <c r="F30" s="51">
        <f t="shared" si="6"/>
        <v>0</v>
      </c>
      <c r="G30" s="43">
        <v>0</v>
      </c>
      <c r="H30" s="43"/>
      <c r="I30" s="90">
        <f t="shared" si="1"/>
        <v>0</v>
      </c>
      <c r="M30" s="47"/>
    </row>
    <row r="31" spans="1:13" ht="24.75" customHeight="1" x14ac:dyDescent="0.2">
      <c r="A31" s="41">
        <v>26</v>
      </c>
      <c r="B31" s="31" t="s">
        <v>49</v>
      </c>
      <c r="C31" s="48"/>
      <c r="D31" s="49"/>
      <c r="E31" s="48"/>
      <c r="F31" s="48">
        <v>-3159.6</v>
      </c>
      <c r="G31" s="49"/>
      <c r="H31" s="49">
        <v>-3159.6</v>
      </c>
      <c r="I31" s="90"/>
    </row>
    <row r="32" spans="1:13" ht="25.5" customHeight="1" x14ac:dyDescent="0.2">
      <c r="A32" s="64" t="s">
        <v>17</v>
      </c>
      <c r="B32" s="66"/>
      <c r="C32" s="35">
        <f>C8+C9+C14+C15+C19+C24+C28+C29+C30</f>
        <v>1368715.0999999999</v>
      </c>
      <c r="D32" s="35">
        <f>D8+D9+D14+D15+D19+D24+D28+D29+D30</f>
        <v>1633568.7999999998</v>
      </c>
      <c r="E32" s="35">
        <f>E8+E9+E14+E15+E19+E24+E28+E29+E30</f>
        <v>816784.39999999991</v>
      </c>
      <c r="F32" s="35">
        <f>H32+G32-3159.6</f>
        <v>828180.8</v>
      </c>
      <c r="G32" s="35">
        <f>G6+G7+G9+G10+G11+G12+G13+G14+G15+G16+G17+G18+G19+G24+G25+G26+G27+G29+G30+G31</f>
        <v>491194.10000000003</v>
      </c>
      <c r="H32" s="35">
        <f>H6+H7+H8+H9+H10+H11+H12+H13+H14+H15+H16+H17+H18+H24+H25+H26</f>
        <v>340146.3</v>
      </c>
      <c r="I32" s="91">
        <f t="shared" si="1"/>
        <v>101.39527640341809</v>
      </c>
    </row>
    <row r="33" spans="1:9" ht="25.5" customHeight="1" x14ac:dyDescent="0.2">
      <c r="B33" s="50"/>
    </row>
    <row r="34" spans="1:9" ht="15.75" customHeight="1" x14ac:dyDescent="0.2">
      <c r="B34" s="50"/>
      <c r="C34" s="12"/>
    </row>
    <row r="35" spans="1:9" ht="20.25" customHeight="1" x14ac:dyDescent="0.2">
      <c r="A35" s="69" t="s">
        <v>65</v>
      </c>
      <c r="B35" s="69"/>
      <c r="C35" s="69"/>
      <c r="D35" s="69"/>
      <c r="E35" s="69"/>
      <c r="F35" s="69"/>
      <c r="G35" s="69"/>
      <c r="H35" s="69"/>
      <c r="I35" s="69"/>
    </row>
    <row r="37" spans="1:9" x14ac:dyDescent="0.2">
      <c r="D37" s="12"/>
    </row>
  </sheetData>
  <mergeCells count="10">
    <mergeCell ref="A32:B32"/>
    <mergeCell ref="A35:I35"/>
    <mergeCell ref="C3:I3"/>
    <mergeCell ref="A1:I1"/>
    <mergeCell ref="A2:I2"/>
    <mergeCell ref="A4:A5"/>
    <mergeCell ref="B4:B5"/>
    <mergeCell ref="C4:C5"/>
    <mergeCell ref="D4:D5"/>
    <mergeCell ref="E4:I4"/>
  </mergeCells>
  <pageMargins left="0.19685039370078741" right="0.19685039370078741" top="0.31496062992125984" bottom="0.31496062992125984" header="0.31496062992125984" footer="0.31496062992125984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եկ.2023 1 ին-կիս </vt:lpstr>
      <vt:lpstr>ծախս 2023 1-ին կիս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Asus-H510M</cp:lastModifiedBy>
  <cp:lastPrinted>2023-09-04T07:07:11Z</cp:lastPrinted>
  <dcterms:created xsi:type="dcterms:W3CDTF">2022-02-18T13:35:55Z</dcterms:created>
  <dcterms:modified xsi:type="dcterms:W3CDTF">2023-09-04T07:23:40Z</dcterms:modified>
</cp:coreProperties>
</file>