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/>
  </bookViews>
  <sheets>
    <sheet name="եկ.2024 1-ին եռ. " sheetId="17" r:id="rId1"/>
    <sheet name="ծախս 2024 1-ին եռ." sheetId="14" r:id="rId2"/>
    <sheet name="Лист1" sheetId="13" r:id="rId3"/>
  </sheets>
  <calcPr calcId="125725"/>
</workbook>
</file>

<file path=xl/calcChain.xml><?xml version="1.0" encoding="utf-8"?>
<calcChain xmlns="http://schemas.openxmlformats.org/spreadsheetml/2006/main">
  <c r="D16" i="14"/>
  <c r="E24"/>
  <c r="E19"/>
  <c r="E16"/>
  <c r="E14"/>
  <c r="E13"/>
  <c r="F10"/>
  <c r="I10" s="1"/>
  <c r="E9"/>
  <c r="E6"/>
  <c r="D6"/>
  <c r="E32"/>
  <c r="E31"/>
  <c r="E28"/>
  <c r="E29"/>
  <c r="E27"/>
  <c r="E25"/>
  <c r="E23"/>
  <c r="E22"/>
  <c r="E21"/>
  <c r="E18"/>
  <c r="E17"/>
  <c r="E10"/>
  <c r="E7"/>
  <c r="E20" i="17"/>
  <c r="E19"/>
  <c r="E17"/>
  <c r="E18"/>
  <c r="E16"/>
  <c r="E7"/>
  <c r="E8"/>
  <c r="E9"/>
  <c r="E10"/>
  <c r="E11"/>
  <c r="E12"/>
  <c r="E13"/>
  <c r="E6"/>
  <c r="C34" i="14"/>
  <c r="F21"/>
  <c r="E33"/>
  <c r="C6" l="1"/>
  <c r="F33" l="1"/>
  <c r="H15"/>
  <c r="G15"/>
  <c r="D15"/>
  <c r="E15" s="1"/>
  <c r="E11"/>
  <c r="E12"/>
  <c r="C30" i="17" l="1"/>
  <c r="E21"/>
  <c r="G20" i="14" l="1"/>
  <c r="F6" l="1"/>
  <c r="H8" l="1"/>
  <c r="G16" i="17" l="1"/>
  <c r="G13"/>
  <c r="G11"/>
  <c r="G10"/>
  <c r="G9"/>
  <c r="G8"/>
  <c r="G7"/>
  <c r="G30"/>
  <c r="F30"/>
  <c r="E30"/>
  <c r="D30"/>
  <c r="F26"/>
  <c r="E26"/>
  <c r="D26"/>
  <c r="C26"/>
  <c r="G25"/>
  <c r="D25"/>
  <c r="F22"/>
  <c r="D22"/>
  <c r="C22"/>
  <c r="G20"/>
  <c r="G19"/>
  <c r="F14"/>
  <c r="D14"/>
  <c r="C14"/>
  <c r="G12"/>
  <c r="G6"/>
  <c r="F13" i="14"/>
  <c r="I13" s="1"/>
  <c r="H20"/>
  <c r="H30"/>
  <c r="H26"/>
  <c r="H34" s="1"/>
  <c r="F19"/>
  <c r="I19" s="1"/>
  <c r="E20"/>
  <c r="F32"/>
  <c r="I32" s="1"/>
  <c r="F31"/>
  <c r="I31" s="1"/>
  <c r="F29"/>
  <c r="I29" s="1"/>
  <c r="F28"/>
  <c r="I28" s="1"/>
  <c r="F27"/>
  <c r="I27" s="1"/>
  <c r="F23"/>
  <c r="I23" s="1"/>
  <c r="F24"/>
  <c r="I24" s="1"/>
  <c r="F25"/>
  <c r="I25" s="1"/>
  <c r="F22"/>
  <c r="I22" s="1"/>
  <c r="F18"/>
  <c r="I18" s="1"/>
  <c r="F17"/>
  <c r="I17" s="1"/>
  <c r="F16"/>
  <c r="I16" s="1"/>
  <c r="F14"/>
  <c r="F7"/>
  <c r="I7" s="1"/>
  <c r="F9"/>
  <c r="I9" s="1"/>
  <c r="F12"/>
  <c r="G30"/>
  <c r="D30"/>
  <c r="C30"/>
  <c r="G26"/>
  <c r="D26"/>
  <c r="C26"/>
  <c r="D20"/>
  <c r="C20"/>
  <c r="C15"/>
  <c r="G8"/>
  <c r="C8"/>
  <c r="G34" l="1"/>
  <c r="F34" s="1"/>
  <c r="F15"/>
  <c r="I15" s="1"/>
  <c r="F8"/>
  <c r="F27" i="17"/>
  <c r="I14" i="14"/>
  <c r="F20"/>
  <c r="I20" s="1"/>
  <c r="F26"/>
  <c r="D27" i="17"/>
  <c r="C27"/>
  <c r="I6" i="14"/>
  <c r="E22" i="17"/>
  <c r="G22" s="1"/>
  <c r="E14"/>
  <c r="E30" i="14"/>
  <c r="F30"/>
  <c r="E26"/>
  <c r="D8"/>
  <c r="E8" l="1"/>
  <c r="E34" s="1"/>
  <c r="D34"/>
  <c r="I30"/>
  <c r="I26"/>
  <c r="E27" i="17"/>
  <c r="G27" s="1"/>
  <c r="G14"/>
  <c r="I8" i="14" l="1"/>
  <c r="I34"/>
</calcChain>
</file>

<file path=xl/sharedStrings.xml><?xml version="1.0" encoding="utf-8"?>
<sst xmlns="http://schemas.openxmlformats.org/spreadsheetml/2006/main" count="81" uniqueCount="77">
  <si>
    <t>Հ/հ</t>
  </si>
  <si>
    <t>º Î ²  Ø î ² î º ê ² Î Ü º ð À</t>
  </si>
  <si>
    <t>î³ñ»Ï³Ý åÉ³Ý                /Ñ³½.¹ñ³Ù/</t>
  </si>
  <si>
    <t>Ճշտված պլան</t>
  </si>
  <si>
    <t xml:space="preserve"> ՍԵՓԱԿԱՆ ԵԿԱՄՈՒՏՆԵՐ</t>
  </si>
  <si>
    <t>հազ.դրամ</t>
  </si>
  <si>
    <t xml:space="preserve">äÉ³Ý </t>
  </si>
  <si>
    <t>ö³ëï³óÇ</t>
  </si>
  <si>
    <t>Î³ï.%</t>
  </si>
  <si>
    <t xml:space="preserve"> ԱՆՇԱՐԺ ԳՈՒՔԻ ՀԱՐԿ /այդ թվում հողի հարկ իրավաբան.ֆիզիկական գույքահարկ իրավաբանական</t>
  </si>
  <si>
    <t xml:space="preserve">äºî²Î²Ü  îàôðø     </t>
  </si>
  <si>
    <t>îºÔ²Î²Ü  îàôðø</t>
  </si>
  <si>
    <t>ՀՈՂԻ ԳՈՒՅՔԻ ՎԱՐՁԱԿԱԼՎՃ</t>
  </si>
  <si>
    <t xml:space="preserve">îºÔ²Î²Ü   ìÖ²ð </t>
  </si>
  <si>
    <t>ՄՈՒՏՔԵՐ ՏՈՒՅԺ.ՏՈՒԳԱՆՔ.</t>
  </si>
  <si>
    <t xml:space="preserve">ä²îìÆð²Îì²Ì  ÈÆ²¼àðàôÂÚ.   </t>
  </si>
  <si>
    <t>ԱՅԼ ԵԿԱՄՈՒՏ</t>
  </si>
  <si>
    <t xml:space="preserve">ԸՆԴԱՄԵՆԸ </t>
  </si>
  <si>
    <t xml:space="preserve"> ä²ÞîàÜ²Î²Ü  ¸ð²Ø²ÞÜàðÐÜºð</t>
  </si>
  <si>
    <t xml:space="preserve"> </t>
  </si>
  <si>
    <t xml:space="preserve">¸àî²òÆ²                                           </t>
  </si>
  <si>
    <t>եկամուտների կորուստ./այլ դոտ/</t>
  </si>
  <si>
    <t>Այլ դոտացիա</t>
  </si>
  <si>
    <t>ՊԵՏ ԲՅՈՒՋԵԻՑ ՆՊԱՏԱԿԱՅԻՆ ՀԱՏԿԱՑ.ՍՈՒԲՎԵՆՑԻԱ</t>
  </si>
  <si>
    <t>կապիտալ  ëáõµí»ÝóÇ³</t>
  </si>
  <si>
    <t>ԸՆԴԱՄԵՆԸ</t>
  </si>
  <si>
    <t>նվիրատվություն/վարչ/</t>
  </si>
  <si>
    <t xml:space="preserve">ԸՆԴԱՄԵՆԸ  </t>
  </si>
  <si>
    <t xml:space="preserve">ԸՆԴԱՄԵՆԸ ԵԿԱՄՈՒՏՆԵՐ </t>
  </si>
  <si>
    <t xml:space="preserve"> î²ðºêÎ¼´ÆÜ  ²¼²î  ØÜ²òàð¸</t>
  </si>
  <si>
    <t xml:space="preserve"> ì²ðâ²Î²Ü  ´Úàôæº  </t>
  </si>
  <si>
    <t xml:space="preserve"> üàÜ¸²ÚÆÜ ´Úàôæº</t>
  </si>
  <si>
    <t>Ա Մ Բ Ո Ղ Ջ Ը</t>
  </si>
  <si>
    <r>
      <t xml:space="preserve">                       </t>
    </r>
    <r>
      <rPr>
        <i/>
        <sz val="10"/>
        <rFont val="Arial Armenian"/>
        <family val="2"/>
      </rPr>
      <t xml:space="preserve">                                      </t>
    </r>
  </si>
  <si>
    <t>ԾԱԽՍԵՐԻ ԴԱՍԱԿԱՐԳՈՒՄԸ</t>
  </si>
  <si>
    <t>տարեկան ճշտված պլ. հազ.դրամ</t>
  </si>
  <si>
    <t xml:space="preserve">äÉան </t>
  </si>
  <si>
    <t>Ընդհանուր բնույթի հանրային ծառայություններ /01.06.01.51/</t>
  </si>
  <si>
    <t>Քաղաքացիական պաշտպանություն /02.02.01.51/</t>
  </si>
  <si>
    <t>Գյուղատնտեսություն /04.02.01.51/</t>
  </si>
  <si>
    <t>ճանապարհային տրանսպորտ /04.05.01.51/</t>
  </si>
  <si>
    <t>Բարեկարգում և կոմունալ ծառայություն /05.01.01.51</t>
  </si>
  <si>
    <t>Բնակարանային շինարարության /06.06.01.51/</t>
  </si>
  <si>
    <t>Գրադարան</t>
  </si>
  <si>
    <t>մշակույթի տուն</t>
  </si>
  <si>
    <t>Այլ մշակութային կազմ</t>
  </si>
  <si>
    <t>Արտադպրոցական դաստիարակություն/09.05.01.51/ երաժշտ+մարզադպ/</t>
  </si>
  <si>
    <t>Սոց ծախսեր /10.07.01.51/</t>
  </si>
  <si>
    <t>Պահուստային ֆոնդ</t>
  </si>
  <si>
    <t>ԳՈՒՅԻ ՀՈՂԻ ՕՏԱՐՈՒՄ</t>
  </si>
  <si>
    <t>¶àôÚø²Ð²ðÎ փոխադրամիջոց.</t>
  </si>
  <si>
    <t>նվիրատվություն/ֆոնդ/</t>
  </si>
  <si>
    <t xml:space="preserve">       ՀԱՄԱÚՆՔԻ ՂԵԿԱՎԱՐ`                               Ա.ՀԱԿՈԲՅԱՆ                      </t>
  </si>
  <si>
    <t>Օրենսդիր և գործադիր մարմիններ,պետական կառավարում /01.01.01.51 01.03.01.51ՔԿԱԳ/</t>
  </si>
  <si>
    <t>Ջրամատակարարում/06.03.01.51/ընթացիկ և ջրագծի կառուցում /սուբվենցիա համայնք+կառ.</t>
  </si>
  <si>
    <t>Փողոցների լուսավորում/06.04.01.51/ ընթացիկ և լուս.ցանցի կառուց.և վերանորոգ.համայնք+կառ</t>
  </si>
  <si>
    <t>ԸՆԴԱՄԵՆԸ 01.00.</t>
  </si>
  <si>
    <t>ԸՆԴԱՄԵՆԸ 04.00</t>
  </si>
  <si>
    <t>ԸՆԴԱՄԵՆԸ 06.00</t>
  </si>
  <si>
    <t>ՄՇԱԿՈՒՅԹԱՅԻՆ ԾԱՌ 08.00</t>
  </si>
  <si>
    <t>Նախադպրոցական կրթություն 09.01.01.51</t>
  </si>
  <si>
    <t>ԸՆԴԱՄԵՆԸ 09.00</t>
  </si>
  <si>
    <t>նավթամթերք, բնական գազ/04.03.01/</t>
  </si>
  <si>
    <t>զբոսայգիներ հիմնանորոգ./08.01/</t>
  </si>
  <si>
    <t>Նախադպրոցական կրթություն հիմնական խմբ.չդասվող./09.02.01+09.06.01/</t>
  </si>
  <si>
    <t xml:space="preserve">       ՀԱՄԱÚՆՔԻ ՂԵԿԱՎԱՐ`                                     Ա.ՀԱԿՈԲՅԱՆ                     </t>
  </si>
  <si>
    <t>4.09.0.51.</t>
  </si>
  <si>
    <t>վարչ</t>
  </si>
  <si>
    <t>ֆոնդ</t>
  </si>
  <si>
    <t>ընդ.փաստ</t>
  </si>
  <si>
    <t xml:space="preserve">î³ñ»Ï³Ý Ü³Ë³ï»ëí³Í Í³Ëë/Ñ³½.¹ñ³Ù/                    </t>
  </si>
  <si>
    <t>Հավելված 3</t>
  </si>
  <si>
    <t>Հավելված 4</t>
  </si>
  <si>
    <t>Ոռոգում/04.02.04/</t>
  </si>
  <si>
    <t xml:space="preserve">Բերդ հ³Ù³ÛÝùÇ 2024Ã. տեղական բյուջեի Í³Ëë»ñÝ  ըստ բյուջետային ծախսերի գործառնական դասակարգման                                                                                           </t>
  </si>
  <si>
    <t>ԱՌՈՂՋԱՊԱՀՈՒԹՅՈՒՆ (07.02.01) 07.00</t>
  </si>
  <si>
    <t xml:space="preserve"> ԲԵՐԴ Ð³Ù³ÛÝùÇ 2024Ãí³Ï³ÝÇ 3-րդ եռամսյակի  »Ï³ÙáõïÝ»ñÇ Ï³ï³ñÙ³Ý Ù³ëÇÝ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</si>
</sst>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3">
    <font>
      <sz val="10"/>
      <name val="Arial"/>
      <family val="2"/>
    </font>
    <font>
      <b/>
      <i/>
      <sz val="12"/>
      <name val="Arial Armenian"/>
      <family val="2"/>
    </font>
    <font>
      <i/>
      <sz val="10"/>
      <name val="Arial Armenian"/>
      <family val="2"/>
    </font>
    <font>
      <i/>
      <sz val="6"/>
      <name val="Arial Armenian"/>
      <family val="2"/>
    </font>
    <font>
      <b/>
      <i/>
      <sz val="10"/>
      <name val="Arial Armenian"/>
      <family val="2"/>
    </font>
    <font>
      <i/>
      <sz val="12"/>
      <name val="Arial Armenian"/>
      <family val="2"/>
    </font>
    <font>
      <i/>
      <sz val="14"/>
      <name val="Arial Armenian"/>
      <family val="2"/>
    </font>
    <font>
      <b/>
      <i/>
      <sz val="11"/>
      <name val="Arial Armenian"/>
      <family val="2"/>
    </font>
    <font>
      <sz val="10"/>
      <name val="Arial LatArm"/>
      <family val="2"/>
    </font>
    <font>
      <sz val="11"/>
      <name val="Arial LatArm"/>
      <family val="2"/>
    </font>
    <font>
      <sz val="12"/>
      <color rgb="FFFF0000"/>
      <name val="Arial Armenian"/>
      <family val="2"/>
    </font>
    <font>
      <sz val="12"/>
      <name val="Arial Armenian"/>
      <family val="2"/>
    </font>
    <font>
      <i/>
      <sz val="12"/>
      <color rgb="FFFF0000"/>
      <name val="Arial Armenian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8" fillId="0" borderId="8" applyNumberFormat="0" applyFill="0" applyProtection="0">
      <alignment horizontal="left" vertical="center" wrapText="1"/>
    </xf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164" fontId="5" fillId="0" borderId="7" xfId="0" applyNumberFormat="1" applyFont="1" applyBorder="1"/>
    <xf numFmtId="165" fontId="5" fillId="0" borderId="0" xfId="0" applyNumberFormat="1" applyFont="1"/>
    <xf numFmtId="164" fontId="5" fillId="0" borderId="0" xfId="0" applyNumberFormat="1" applyFont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5" fillId="2" borderId="7" xfId="0" applyNumberFormat="1" applyFont="1" applyFill="1" applyBorder="1"/>
    <xf numFmtId="164" fontId="1" fillId="3" borderId="1" xfId="0" applyNumberFormat="1" applyFont="1" applyFill="1" applyBorder="1"/>
    <xf numFmtId="165" fontId="6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2" fillId="0" borderId="1" xfId="0" applyFont="1" applyBorder="1" applyAlignment="1">
      <alignment horizontal="left" wrapText="1"/>
    </xf>
    <xf numFmtId="164" fontId="2" fillId="0" borderId="0" xfId="0" applyNumberFormat="1" applyFont="1"/>
    <xf numFmtId="0" fontId="4" fillId="3" borderId="1" xfId="0" applyFont="1" applyFill="1" applyBorder="1" applyAlignment="1">
      <alignment horizontal="left"/>
    </xf>
    <xf numFmtId="164" fontId="1" fillId="3" borderId="7" xfId="0" applyNumberFormat="1" applyFont="1" applyFill="1" applyBorder="1"/>
    <xf numFmtId="164" fontId="5" fillId="3" borderId="7" xfId="0" applyNumberFormat="1" applyFont="1" applyFill="1" applyBorder="1"/>
    <xf numFmtId="0" fontId="2" fillId="2" borderId="4" xfId="0" applyFont="1" applyFill="1" applyBorder="1"/>
    <xf numFmtId="0" fontId="7" fillId="3" borderId="6" xfId="0" applyFont="1" applyFill="1" applyBorder="1" applyAlignment="1">
      <alignment horizontal="left"/>
    </xf>
    <xf numFmtId="0" fontId="2" fillId="4" borderId="4" xfId="0" applyFont="1" applyFill="1" applyBorder="1"/>
    <xf numFmtId="0" fontId="7" fillId="4" borderId="6" xfId="0" applyFont="1" applyFill="1" applyBorder="1" applyAlignment="1">
      <alignment horizontal="left"/>
    </xf>
    <xf numFmtId="164" fontId="1" fillId="4" borderId="7" xfId="0" applyNumberFormat="1" applyFont="1" applyFill="1" applyBorder="1"/>
    <xf numFmtId="164" fontId="5" fillId="4" borderId="7" xfId="0" applyNumberFormat="1" applyFont="1" applyFill="1" applyBorder="1"/>
    <xf numFmtId="0" fontId="5" fillId="0" borderId="0" xfId="0" applyFont="1"/>
    <xf numFmtId="2" fontId="5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164" fontId="1" fillId="0" borderId="1" xfId="0" applyNumberFormat="1" applyFont="1" applyBorder="1"/>
    <xf numFmtId="164" fontId="1" fillId="5" borderId="1" xfId="0" applyNumberFormat="1" applyFont="1" applyFill="1" applyBorder="1"/>
    <xf numFmtId="2" fontId="1" fillId="5" borderId="1" xfId="0" applyNumberFormat="1" applyFont="1" applyFill="1" applyBorder="1"/>
    <xf numFmtId="0" fontId="5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/>
    <xf numFmtId="0" fontId="9" fillId="0" borderId="8" xfId="1" applyFont="1" applyFill="1">
      <alignment horizontal="left" vertical="center" wrapText="1"/>
    </xf>
    <xf numFmtId="164" fontId="5" fillId="0" borderId="1" xfId="0" applyNumberFormat="1" applyFont="1" applyBorder="1"/>
    <xf numFmtId="0" fontId="5" fillId="2" borderId="1" xfId="0" applyFont="1" applyFill="1" applyBorder="1"/>
    <xf numFmtId="0" fontId="5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/>
    <xf numFmtId="0" fontId="8" fillId="0" borderId="0" xfId="1" applyFill="1" applyBorder="1">
      <alignment horizontal="left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0" fontId="1" fillId="0" borderId="0" xfId="0" applyFont="1" applyAlignment="1">
      <alignment horizontal="left"/>
    </xf>
    <xf numFmtId="164" fontId="5" fillId="6" borderId="1" xfId="0" applyNumberFormat="1" applyFont="1" applyFill="1" applyBorder="1"/>
    <xf numFmtId="0" fontId="9" fillId="5" borderId="8" xfId="1" applyFont="1" applyFill="1">
      <alignment horizontal="left" vertical="center" wrapText="1"/>
    </xf>
    <xf numFmtId="164" fontId="5" fillId="5" borderId="1" xfId="0" applyNumberFormat="1" applyFont="1" applyFill="1" applyBorder="1"/>
    <xf numFmtId="0" fontId="5" fillId="5" borderId="1" xfId="0" applyFont="1" applyFill="1" applyBorder="1"/>
    <xf numFmtId="0" fontId="9" fillId="5" borderId="0" xfId="1" applyFont="1" applyFill="1" applyBorder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4" fontId="4" fillId="0" borderId="4" xfId="0" applyNumberFormat="1" applyFont="1" applyBorder="1" applyAlignment="1">
      <alignment horizontal="center"/>
    </xf>
    <xf numFmtId="0" fontId="8" fillId="0" borderId="8" xfId="1" applyFill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14" fontId="1" fillId="0" borderId="0" xfId="0" applyNumberFormat="1" applyFont="1"/>
    <xf numFmtId="164" fontId="10" fillId="5" borderId="1" xfId="0" applyNumberFormat="1" applyFont="1" applyFill="1" applyBorder="1"/>
    <xf numFmtId="164" fontId="10" fillId="6" borderId="1" xfId="0" applyNumberFormat="1" applyFont="1" applyFill="1" applyBorder="1"/>
    <xf numFmtId="164" fontId="10" fillId="2" borderId="1" xfId="0" applyNumberFormat="1" applyFont="1" applyFill="1" applyBorder="1"/>
    <xf numFmtId="0" fontId="9" fillId="5" borderId="10" xfId="1" applyFont="1" applyFill="1" applyBorder="1">
      <alignment horizontal="left" vertical="center" wrapText="1"/>
    </xf>
    <xf numFmtId="164" fontId="5" fillId="0" borderId="1" xfId="0" applyNumberFormat="1" applyFont="1" applyFill="1" applyBorder="1"/>
    <xf numFmtId="164" fontId="11" fillId="5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4" fontId="1" fillId="0" borderId="9" xfId="0" applyNumberFormat="1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2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1" fillId="2" borderId="1" xfId="0" applyNumberFormat="1" applyFont="1" applyFill="1" applyBorder="1"/>
    <xf numFmtId="164" fontId="11" fillId="6" borderId="1" xfId="0" applyNumberFormat="1" applyFont="1" applyFill="1" applyBorder="1"/>
    <xf numFmtId="164" fontId="12" fillId="6" borderId="1" xfId="0" applyNumberFormat="1" applyFont="1" applyFill="1" applyBorder="1"/>
  </cellXfs>
  <cellStyles count="2">
    <cellStyle name="left_arm10_BordWW_900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M37"/>
  <sheetViews>
    <sheetView tabSelected="1" zoomScaleNormal="100" workbookViewId="0">
      <selection activeCell="E22" sqref="E22"/>
    </sheetView>
  </sheetViews>
  <sheetFormatPr defaultRowHeight="12.75"/>
  <cols>
    <col min="1" max="1" width="3" style="1" customWidth="1"/>
    <col min="2" max="2" width="31.5703125" style="1" customWidth="1"/>
    <col min="3" max="3" width="14.42578125" style="1" customWidth="1"/>
    <col min="4" max="4" width="13.7109375" style="1" customWidth="1"/>
    <col min="5" max="5" width="14" style="1" customWidth="1"/>
    <col min="6" max="6" width="14" style="20" customWidth="1"/>
    <col min="7" max="7" width="12.28515625" style="1" customWidth="1"/>
    <col min="8" max="8" width="9.140625" style="1"/>
    <col min="9" max="9" width="10.140625" style="1" bestFit="1" customWidth="1"/>
    <col min="10" max="10" width="10.85546875" style="1" bestFit="1" customWidth="1"/>
    <col min="11" max="11" width="17.7109375" style="1" customWidth="1"/>
    <col min="12" max="12" width="9.140625" style="1"/>
    <col min="13" max="13" width="14.28515625" style="1" customWidth="1"/>
    <col min="14" max="16384" width="9.140625" style="1"/>
  </cols>
  <sheetData>
    <row r="1" spans="1:13" ht="22.5" customHeight="1">
      <c r="A1" s="74" t="s">
        <v>71</v>
      </c>
      <c r="B1" s="74"/>
      <c r="C1" s="74"/>
      <c r="D1" s="74"/>
      <c r="E1" s="74"/>
      <c r="F1" s="74"/>
      <c r="G1" s="74"/>
    </row>
    <row r="2" spans="1:13" ht="27" customHeight="1">
      <c r="A2" s="75" t="s">
        <v>76</v>
      </c>
      <c r="B2" s="75"/>
      <c r="C2" s="75"/>
      <c r="D2" s="75"/>
      <c r="E2" s="75"/>
      <c r="F2" s="75"/>
      <c r="G2" s="75"/>
    </row>
    <row r="3" spans="1:13" ht="13.5" customHeight="1">
      <c r="B3" s="2"/>
      <c r="C3" s="61">
        <v>45565</v>
      </c>
    </row>
    <row r="4" spans="1:13" ht="29.25" customHeight="1">
      <c r="A4" s="3" t="s">
        <v>0</v>
      </c>
      <c r="B4" s="4" t="s">
        <v>1</v>
      </c>
      <c r="C4" s="76" t="s">
        <v>2</v>
      </c>
      <c r="D4" s="5" t="s">
        <v>3</v>
      </c>
      <c r="E4" s="78">
        <v>45565</v>
      </c>
      <c r="F4" s="79"/>
      <c r="G4" s="80"/>
    </row>
    <row r="5" spans="1:13" ht="36" customHeight="1">
      <c r="A5" s="68" t="s">
        <v>4</v>
      </c>
      <c r="B5" s="70"/>
      <c r="C5" s="77"/>
      <c r="D5" s="59" t="s">
        <v>5</v>
      </c>
      <c r="E5" s="6" t="s">
        <v>6</v>
      </c>
      <c r="F5" s="57" t="s">
        <v>7</v>
      </c>
      <c r="G5" s="7" t="s">
        <v>8</v>
      </c>
    </row>
    <row r="6" spans="1:13" ht="51.75" customHeight="1">
      <c r="A6" s="3">
        <v>1</v>
      </c>
      <c r="B6" s="8" t="s">
        <v>9</v>
      </c>
      <c r="C6" s="9">
        <v>61300</v>
      </c>
      <c r="D6" s="9">
        <v>61300</v>
      </c>
      <c r="E6" s="9">
        <f>D6/12*9</f>
        <v>45975</v>
      </c>
      <c r="F6" s="9">
        <v>35246.699999999997</v>
      </c>
      <c r="G6" s="9">
        <f t="shared" ref="G6:G13" si="0">F6/E6*100</f>
        <v>76.664926590538329</v>
      </c>
      <c r="K6" s="10"/>
      <c r="M6" s="11"/>
    </row>
    <row r="7" spans="1:13" ht="22.5" customHeight="1">
      <c r="A7" s="3">
        <v>2</v>
      </c>
      <c r="B7" s="12" t="s">
        <v>50</v>
      </c>
      <c r="C7" s="9">
        <v>140000</v>
      </c>
      <c r="D7" s="9">
        <v>140000</v>
      </c>
      <c r="E7" s="9">
        <f t="shared" ref="E7:E13" si="1">D7/12*9</f>
        <v>105000</v>
      </c>
      <c r="F7" s="9">
        <v>87302.7</v>
      </c>
      <c r="G7" s="9">
        <f t="shared" si="0"/>
        <v>83.145428571428567</v>
      </c>
      <c r="K7" s="10"/>
      <c r="M7" s="11"/>
    </row>
    <row r="8" spans="1:13" ht="22.5" customHeight="1">
      <c r="A8" s="3">
        <v>3</v>
      </c>
      <c r="B8" s="12" t="s">
        <v>10</v>
      </c>
      <c r="C8" s="9">
        <v>5300</v>
      </c>
      <c r="D8" s="9">
        <v>5300</v>
      </c>
      <c r="E8" s="9">
        <f t="shared" si="1"/>
        <v>3975</v>
      </c>
      <c r="F8" s="9">
        <v>4863.1000000000004</v>
      </c>
      <c r="G8" s="9">
        <f t="shared" si="0"/>
        <v>122.34213836477987</v>
      </c>
      <c r="K8" s="10"/>
      <c r="M8" s="11"/>
    </row>
    <row r="9" spans="1:13" ht="22.5" customHeight="1">
      <c r="A9" s="3">
        <v>4</v>
      </c>
      <c r="B9" s="12" t="s">
        <v>11</v>
      </c>
      <c r="C9" s="9">
        <v>8220</v>
      </c>
      <c r="D9" s="9">
        <v>8220</v>
      </c>
      <c r="E9" s="9">
        <f t="shared" si="1"/>
        <v>6165</v>
      </c>
      <c r="F9" s="9">
        <v>7544</v>
      </c>
      <c r="G9" s="9">
        <f t="shared" si="0"/>
        <v>122.36820762368208</v>
      </c>
      <c r="K9" s="10"/>
      <c r="M9" s="11"/>
    </row>
    <row r="10" spans="1:13" ht="22.5" customHeight="1">
      <c r="A10" s="3">
        <v>6</v>
      </c>
      <c r="B10" s="12" t="s">
        <v>12</v>
      </c>
      <c r="C10" s="9">
        <v>17950</v>
      </c>
      <c r="D10" s="9">
        <v>17950</v>
      </c>
      <c r="E10" s="9">
        <f t="shared" si="1"/>
        <v>13462.5</v>
      </c>
      <c r="F10" s="9">
        <v>11924.1</v>
      </c>
      <c r="G10" s="9">
        <f t="shared" si="0"/>
        <v>88.572701949860715</v>
      </c>
      <c r="K10" s="10"/>
      <c r="M10" s="11"/>
    </row>
    <row r="11" spans="1:13" ht="22.5" customHeight="1">
      <c r="A11" s="3">
        <v>7</v>
      </c>
      <c r="B11" s="12" t="s">
        <v>13</v>
      </c>
      <c r="C11" s="9">
        <v>94500</v>
      </c>
      <c r="D11" s="9">
        <v>94500</v>
      </c>
      <c r="E11" s="9">
        <f t="shared" si="1"/>
        <v>70875</v>
      </c>
      <c r="F11" s="9">
        <v>64856.800000000003</v>
      </c>
      <c r="G11" s="9">
        <f t="shared" si="0"/>
        <v>91.508712522045855</v>
      </c>
      <c r="K11" s="10"/>
      <c r="M11" s="11"/>
    </row>
    <row r="12" spans="1:13" ht="22.5" customHeight="1">
      <c r="A12" s="3">
        <v>8</v>
      </c>
      <c r="B12" s="13" t="s">
        <v>14</v>
      </c>
      <c r="C12" s="14">
        <v>2500</v>
      </c>
      <c r="D12" s="14">
        <v>2500</v>
      </c>
      <c r="E12" s="9">
        <f t="shared" si="1"/>
        <v>1875</v>
      </c>
      <c r="F12" s="14">
        <v>950</v>
      </c>
      <c r="G12" s="9">
        <f t="shared" si="0"/>
        <v>50.666666666666671</v>
      </c>
      <c r="K12" s="10"/>
      <c r="M12" s="11"/>
    </row>
    <row r="13" spans="1:13" ht="22.5" customHeight="1">
      <c r="A13" s="3">
        <v>10</v>
      </c>
      <c r="B13" s="12" t="s">
        <v>16</v>
      </c>
      <c r="C13" s="9">
        <v>3000</v>
      </c>
      <c r="D13" s="9">
        <v>10061.4</v>
      </c>
      <c r="E13" s="9">
        <f t="shared" si="1"/>
        <v>7546.0499999999993</v>
      </c>
      <c r="F13" s="9">
        <v>9260.7000000000007</v>
      </c>
      <c r="G13" s="9">
        <f t="shared" si="0"/>
        <v>122.72248394855589</v>
      </c>
      <c r="K13" s="10"/>
      <c r="M13" s="11"/>
    </row>
    <row r="14" spans="1:13" ht="20.25" customHeight="1">
      <c r="A14" s="81" t="s">
        <v>17</v>
      </c>
      <c r="B14" s="82"/>
      <c r="C14" s="15">
        <f>SUM(C6:C13)</f>
        <v>332770</v>
      </c>
      <c r="D14" s="15">
        <f>SUM(D6:D13)</f>
        <v>339831.4</v>
      </c>
      <c r="E14" s="15">
        <f>SUM(E6:E13)</f>
        <v>254873.55</v>
      </c>
      <c r="F14" s="15">
        <f>SUM(F6:F13)</f>
        <v>221948.10000000003</v>
      </c>
      <c r="G14" s="15">
        <f>F14/E14*100</f>
        <v>87.081652843145179</v>
      </c>
      <c r="K14" s="16"/>
      <c r="L14" s="17"/>
      <c r="M14" s="18"/>
    </row>
    <row r="15" spans="1:13" ht="15" customHeight="1">
      <c r="A15" s="68" t="s">
        <v>18</v>
      </c>
      <c r="B15" s="69"/>
      <c r="C15" s="69"/>
      <c r="D15" s="69"/>
      <c r="E15" s="69"/>
      <c r="F15" s="69"/>
      <c r="G15" s="70"/>
      <c r="J15" s="1" t="s">
        <v>19</v>
      </c>
    </row>
    <row r="16" spans="1:13" ht="18" customHeight="1">
      <c r="A16" s="3">
        <v>11</v>
      </c>
      <c r="B16" s="12" t="s">
        <v>20</v>
      </c>
      <c r="C16" s="42">
        <v>1323135.3</v>
      </c>
      <c r="D16" s="42">
        <v>1323135.3</v>
      </c>
      <c r="E16" s="42">
        <f>D16/12*9</f>
        <v>992351.47500000009</v>
      </c>
      <c r="F16" s="42">
        <v>992351.4</v>
      </c>
      <c r="G16" s="9">
        <f t="shared" ref="G16:G25" si="2">F16/E16*100</f>
        <v>99.999992442193914</v>
      </c>
    </row>
    <row r="17" spans="1:10" ht="16.5" customHeight="1">
      <c r="A17" s="3">
        <v>12</v>
      </c>
      <c r="B17" s="19" t="s">
        <v>21</v>
      </c>
      <c r="C17" s="9">
        <v>0</v>
      </c>
      <c r="D17" s="9">
        <v>0</v>
      </c>
      <c r="E17" s="42">
        <f t="shared" ref="E17:E18" si="3">D17/12*9</f>
        <v>0</v>
      </c>
      <c r="F17" s="9"/>
      <c r="G17" s="9"/>
      <c r="I17" s="20"/>
    </row>
    <row r="18" spans="1:10" ht="16.5" customHeight="1">
      <c r="A18" s="3">
        <v>13</v>
      </c>
      <c r="B18" s="19" t="s">
        <v>22</v>
      </c>
      <c r="C18" s="9"/>
      <c r="D18" s="9"/>
      <c r="E18" s="42">
        <f t="shared" si="3"/>
        <v>0</v>
      </c>
      <c r="F18" s="9">
        <v>0</v>
      </c>
      <c r="G18" s="9"/>
      <c r="I18" s="20"/>
    </row>
    <row r="19" spans="1:10" ht="30.75" customHeight="1">
      <c r="A19" s="3">
        <v>14</v>
      </c>
      <c r="B19" s="19" t="s">
        <v>23</v>
      </c>
      <c r="C19" s="9">
        <v>0</v>
      </c>
      <c r="D19" s="9">
        <v>3268.8</v>
      </c>
      <c r="E19" s="42">
        <f>D19/12*9</f>
        <v>2451.6000000000004</v>
      </c>
      <c r="F19" s="9">
        <v>2178.8000000000002</v>
      </c>
      <c r="G19" s="9">
        <f t="shared" si="2"/>
        <v>88.872573013542166</v>
      </c>
      <c r="I19" s="20"/>
    </row>
    <row r="20" spans="1:10" ht="18" customHeight="1">
      <c r="A20" s="3">
        <v>15</v>
      </c>
      <c r="B20" s="12" t="s">
        <v>15</v>
      </c>
      <c r="C20" s="9">
        <v>1999</v>
      </c>
      <c r="D20" s="9">
        <v>1999</v>
      </c>
      <c r="E20" s="42">
        <f>D20/12*9</f>
        <v>1499.25</v>
      </c>
      <c r="F20" s="9">
        <v>1399.3</v>
      </c>
      <c r="G20" s="9">
        <f t="shared" si="2"/>
        <v>93.333333333333329</v>
      </c>
      <c r="I20" s="20"/>
    </row>
    <row r="21" spans="1:10" ht="18" customHeight="1">
      <c r="A21" s="3">
        <v>16</v>
      </c>
      <c r="B21" s="12" t="s">
        <v>24</v>
      </c>
      <c r="C21" s="9"/>
      <c r="D21" s="9">
        <v>0</v>
      </c>
      <c r="E21" s="42">
        <f t="shared" ref="E21" si="4">D21/12*12</f>
        <v>0</v>
      </c>
      <c r="F21" s="9">
        <v>0</v>
      </c>
      <c r="G21" s="9">
        <v>0</v>
      </c>
    </row>
    <row r="22" spans="1:10" ht="18" customHeight="1">
      <c r="A22" s="3">
        <v>17</v>
      </c>
      <c r="B22" s="21" t="s">
        <v>25</v>
      </c>
      <c r="C22" s="22">
        <f>SUM(C16:C21)</f>
        <v>1325134.3</v>
      </c>
      <c r="D22" s="22">
        <f>SUM(D16:D21)</f>
        <v>1328403.1000000001</v>
      </c>
      <c r="E22" s="22">
        <f>SUM(E16:E21)</f>
        <v>996302.32500000007</v>
      </c>
      <c r="F22" s="22">
        <f>SUM(F16:F21)</f>
        <v>995929.50000000012</v>
      </c>
      <c r="G22" s="23">
        <f t="shared" si="2"/>
        <v>99.96257912978372</v>
      </c>
    </row>
    <row r="23" spans="1:10" ht="18" customHeight="1">
      <c r="A23" s="3">
        <v>18</v>
      </c>
      <c r="B23" s="12" t="s">
        <v>51</v>
      </c>
      <c r="C23" s="9"/>
      <c r="D23" s="9">
        <v>0</v>
      </c>
      <c r="E23" s="9">
        <v>0</v>
      </c>
      <c r="F23" s="9">
        <v>0</v>
      </c>
      <c r="G23" s="23"/>
    </row>
    <row r="24" spans="1:10" ht="18" customHeight="1">
      <c r="A24" s="3">
        <v>19</v>
      </c>
      <c r="B24" s="12" t="s">
        <v>26</v>
      </c>
      <c r="C24" s="9"/>
      <c r="D24" s="9">
        <v>0</v>
      </c>
      <c r="E24" s="9">
        <v>0</v>
      </c>
      <c r="F24" s="9">
        <v>0</v>
      </c>
      <c r="G24" s="9"/>
    </row>
    <row r="25" spans="1:10" ht="18" hidden="1" customHeight="1">
      <c r="A25" s="3"/>
      <c r="B25" s="12" t="s">
        <v>26</v>
      </c>
      <c r="C25" s="9"/>
      <c r="D25" s="9">
        <f>SUM(D24)</f>
        <v>0</v>
      </c>
      <c r="E25" s="9"/>
      <c r="F25" s="9"/>
      <c r="G25" s="9" t="e">
        <f t="shared" si="2"/>
        <v>#DIV/0!</v>
      </c>
    </row>
    <row r="26" spans="1:10" ht="18" customHeight="1">
      <c r="A26" s="24">
        <v>20</v>
      </c>
      <c r="B26" s="25" t="s">
        <v>27</v>
      </c>
      <c r="C26" s="22">
        <f>SUM(C23:C25)</f>
        <v>0</v>
      </c>
      <c r="D26" s="22">
        <f>D23+D24</f>
        <v>0</v>
      </c>
      <c r="E26" s="22">
        <f>E23+E24</f>
        <v>0</v>
      </c>
      <c r="F26" s="22">
        <f>F23+F24</f>
        <v>0</v>
      </c>
      <c r="G26" s="23"/>
    </row>
    <row r="27" spans="1:10" ht="18" customHeight="1">
      <c r="A27" s="26">
        <v>21</v>
      </c>
      <c r="B27" s="27" t="s">
        <v>28</v>
      </c>
      <c r="C27" s="28">
        <f>C14+C22+C26</f>
        <v>1657904.3</v>
      </c>
      <c r="D27" s="28">
        <f>D14+D22+D26</f>
        <v>1668234.5</v>
      </c>
      <c r="E27" s="28">
        <f>E14+E22+E26</f>
        <v>1251175.875</v>
      </c>
      <c r="F27" s="28">
        <f>F14+F22+F26</f>
        <v>1217877.6000000001</v>
      </c>
      <c r="G27" s="29">
        <f>F27/E27*100</f>
        <v>97.338641539903421</v>
      </c>
      <c r="I27" s="20"/>
      <c r="J27" s="30"/>
    </row>
    <row r="28" spans="1:10" ht="0.75" hidden="1" customHeight="1">
      <c r="A28" s="3">
        <v>14</v>
      </c>
      <c r="B28" s="12"/>
      <c r="C28" s="31"/>
      <c r="D28" s="31"/>
      <c r="E28" s="31"/>
      <c r="F28" s="48"/>
      <c r="G28" s="31"/>
    </row>
    <row r="29" spans="1:10" ht="27" hidden="1" customHeight="1">
      <c r="A29" s="3">
        <v>15</v>
      </c>
      <c r="B29" s="32"/>
      <c r="C29" s="31"/>
      <c r="D29" s="31"/>
      <c r="E29" s="31"/>
      <c r="F29" s="48"/>
      <c r="G29" s="31"/>
    </row>
    <row r="30" spans="1:10" ht="21" customHeight="1">
      <c r="A30" s="3">
        <v>22</v>
      </c>
      <c r="B30" s="33" t="s">
        <v>29</v>
      </c>
      <c r="C30" s="34">
        <f>C31+C32</f>
        <v>181900.69999999998</v>
      </c>
      <c r="D30" s="34">
        <f>D31+D32</f>
        <v>181900.69999999998</v>
      </c>
      <c r="E30" s="34">
        <f>E31+E32</f>
        <v>181900.69999999998</v>
      </c>
      <c r="F30" s="34">
        <f>F31+F32</f>
        <v>181900.69999999998</v>
      </c>
      <c r="G30" s="34">
        <f>G31+G32</f>
        <v>181900.69999999998</v>
      </c>
    </row>
    <row r="31" spans="1:10" ht="21" customHeight="1">
      <c r="A31" s="3">
        <v>23</v>
      </c>
      <c r="B31" s="3" t="s">
        <v>30</v>
      </c>
      <c r="C31" s="9">
        <v>167967.4</v>
      </c>
      <c r="D31" s="9">
        <v>167967.4</v>
      </c>
      <c r="E31" s="9">
        <v>167967.4</v>
      </c>
      <c r="F31" s="9">
        <v>167967.4</v>
      </c>
      <c r="G31" s="9">
        <v>167967.4</v>
      </c>
    </row>
    <row r="32" spans="1:10" ht="21" customHeight="1">
      <c r="A32" s="3">
        <v>24</v>
      </c>
      <c r="B32" s="3" t="s">
        <v>31</v>
      </c>
      <c r="C32" s="9">
        <v>13933.3</v>
      </c>
      <c r="D32" s="9">
        <v>13933.3</v>
      </c>
      <c r="E32" s="9">
        <v>13933.3</v>
      </c>
      <c r="F32" s="9">
        <v>13933.3</v>
      </c>
      <c r="G32" s="9">
        <v>13933.3</v>
      </c>
    </row>
    <row r="33" spans="1:7" ht="21" customHeight="1">
      <c r="A33" s="71" t="s">
        <v>32</v>
      </c>
      <c r="B33" s="72"/>
      <c r="C33" s="35"/>
      <c r="D33" s="35"/>
      <c r="E33" s="35"/>
      <c r="F33" s="35"/>
      <c r="G33" s="36"/>
    </row>
    <row r="34" spans="1:7" ht="13.5" customHeight="1">
      <c r="B34" s="37" t="s">
        <v>33</v>
      </c>
    </row>
    <row r="35" spans="1:7" ht="13.5" customHeight="1">
      <c r="B35" s="37"/>
    </row>
    <row r="36" spans="1:7" ht="13.5" customHeight="1">
      <c r="B36" s="37"/>
    </row>
    <row r="37" spans="1:7" ht="20.25" customHeight="1">
      <c r="A37" s="73" t="s">
        <v>52</v>
      </c>
      <c r="B37" s="73"/>
      <c r="C37" s="73"/>
      <c r="D37" s="73"/>
      <c r="E37" s="73"/>
      <c r="F37" s="73"/>
      <c r="G37" s="73"/>
    </row>
  </sheetData>
  <mergeCells count="9">
    <mergeCell ref="A15:G15"/>
    <mergeCell ref="A33:B33"/>
    <mergeCell ref="A37:G37"/>
    <mergeCell ref="A1:G1"/>
    <mergeCell ref="A2:G2"/>
    <mergeCell ref="C4:C5"/>
    <mergeCell ref="E4:G4"/>
    <mergeCell ref="A5:B5"/>
    <mergeCell ref="A14:B14"/>
  </mergeCells>
  <pageMargins left="0.35" right="0.2" top="0.22" bottom="0.38" header="0.17" footer="0.2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M38"/>
  <sheetViews>
    <sheetView topLeftCell="A4" zoomScaleNormal="100" workbookViewId="0">
      <selection activeCell="F34" sqref="F34"/>
    </sheetView>
  </sheetViews>
  <sheetFormatPr defaultRowHeight="15"/>
  <cols>
    <col min="1" max="1" width="4" style="30" customWidth="1"/>
    <col min="2" max="2" width="31.140625" style="30" customWidth="1"/>
    <col min="3" max="3" width="13.7109375" style="30" customWidth="1"/>
    <col min="4" max="4" width="13.42578125" style="30" customWidth="1"/>
    <col min="5" max="5" width="13.5703125" style="30" customWidth="1"/>
    <col min="6" max="7" width="13.7109375" style="30" customWidth="1"/>
    <col min="8" max="8" width="12.140625" style="30" customWidth="1"/>
    <col min="9" max="9" width="7.85546875" style="30" customWidth="1"/>
    <col min="10" max="11" width="9.140625" style="30"/>
    <col min="12" max="12" width="11.42578125" style="30" bestFit="1" customWidth="1"/>
    <col min="13" max="16384" width="9.140625" style="30"/>
  </cols>
  <sheetData>
    <row r="1" spans="1:9">
      <c r="A1" s="74" t="s">
        <v>72</v>
      </c>
      <c r="B1" s="74"/>
      <c r="C1" s="74"/>
      <c r="D1" s="74"/>
      <c r="E1" s="74"/>
      <c r="F1" s="74"/>
      <c r="G1" s="74"/>
      <c r="H1" s="74"/>
      <c r="I1" s="74"/>
    </row>
    <row r="2" spans="1:9" ht="46.5" customHeight="1">
      <c r="A2" s="75" t="s">
        <v>74</v>
      </c>
      <c r="B2" s="75"/>
      <c r="C2" s="75"/>
      <c r="D2" s="75"/>
      <c r="E2" s="75"/>
      <c r="F2" s="75"/>
      <c r="G2" s="75"/>
      <c r="H2" s="75"/>
      <c r="I2" s="75"/>
    </row>
    <row r="3" spans="1:9" ht="18" customHeight="1">
      <c r="C3" s="83">
        <v>45565</v>
      </c>
      <c r="D3" s="84"/>
      <c r="E3" s="84"/>
      <c r="F3" s="84"/>
      <c r="G3" s="84"/>
      <c r="H3" s="84"/>
      <c r="I3" s="84"/>
    </row>
    <row r="4" spans="1:9" ht="19.5" customHeight="1">
      <c r="A4" s="85" t="s">
        <v>0</v>
      </c>
      <c r="B4" s="87" t="s">
        <v>34</v>
      </c>
      <c r="C4" s="87" t="s">
        <v>70</v>
      </c>
      <c r="D4" s="87" t="s">
        <v>35</v>
      </c>
      <c r="E4" s="90"/>
      <c r="F4" s="91"/>
      <c r="G4" s="91"/>
      <c r="H4" s="91"/>
      <c r="I4" s="92"/>
    </row>
    <row r="5" spans="1:9" ht="75.75" customHeight="1">
      <c r="A5" s="86"/>
      <c r="B5" s="88"/>
      <c r="C5" s="88"/>
      <c r="D5" s="89"/>
      <c r="E5" s="38" t="s">
        <v>36</v>
      </c>
      <c r="F5" s="60" t="s">
        <v>69</v>
      </c>
      <c r="G5" s="39" t="s">
        <v>67</v>
      </c>
      <c r="H5" s="39" t="s">
        <v>68</v>
      </c>
      <c r="I5" s="4" t="s">
        <v>8</v>
      </c>
    </row>
    <row r="6" spans="1:9" ht="55.5" customHeight="1">
      <c r="A6" s="40">
        <v>1</v>
      </c>
      <c r="B6" s="41" t="s">
        <v>53</v>
      </c>
      <c r="C6" s="42">
        <f>405745.1+1999</f>
        <v>407744.1</v>
      </c>
      <c r="D6" s="42">
        <f>407818.2+1999</f>
        <v>409817.2</v>
      </c>
      <c r="E6" s="42">
        <f>D6/12*9</f>
        <v>307362.90000000002</v>
      </c>
      <c r="F6" s="42">
        <f>G6+H6</f>
        <v>257001.8</v>
      </c>
      <c r="G6" s="43">
        <v>251928.8</v>
      </c>
      <c r="H6" s="43">
        <v>5073</v>
      </c>
      <c r="I6" s="42">
        <f>F6/E6*100</f>
        <v>83.615101237006797</v>
      </c>
    </row>
    <row r="7" spans="1:9" ht="31.5" customHeight="1">
      <c r="A7" s="40">
        <v>2</v>
      </c>
      <c r="B7" s="41" t="s">
        <v>37</v>
      </c>
      <c r="C7" s="42">
        <v>14254.6</v>
      </c>
      <c r="D7" s="42">
        <v>12212</v>
      </c>
      <c r="E7" s="42">
        <f t="shared" ref="E7:E8" si="0">D7/12*9</f>
        <v>9159</v>
      </c>
      <c r="F7" s="42">
        <f t="shared" ref="F7:F12" si="1">G7+H7</f>
        <v>9153.7999999999993</v>
      </c>
      <c r="G7" s="43">
        <v>8203.7999999999993</v>
      </c>
      <c r="H7" s="43">
        <v>950</v>
      </c>
      <c r="I7" s="42">
        <f>F7/E7*100</f>
        <v>99.943225242930438</v>
      </c>
    </row>
    <row r="8" spans="1:9" ht="31.5" customHeight="1">
      <c r="A8" s="40">
        <v>3</v>
      </c>
      <c r="B8" s="51" t="s">
        <v>56</v>
      </c>
      <c r="C8" s="52">
        <f>SUM(C6:C7)</f>
        <v>421998.69999999995</v>
      </c>
      <c r="D8" s="52">
        <f>SUM(D6:D7)</f>
        <v>422029.2</v>
      </c>
      <c r="E8" s="42">
        <f t="shared" si="0"/>
        <v>316521.89999999997</v>
      </c>
      <c r="F8" s="52">
        <f>F6+F7</f>
        <v>266155.59999999998</v>
      </c>
      <c r="G8" s="53">
        <f>SUM(G6:G7)</f>
        <v>260132.59999999998</v>
      </c>
      <c r="H8" s="53">
        <f>SUM(H6:H7)</f>
        <v>6023</v>
      </c>
      <c r="I8" s="42">
        <f>F8/E8*100</f>
        <v>84.08757814230232</v>
      </c>
    </row>
    <row r="9" spans="1:9" ht="31.5" customHeight="1">
      <c r="A9" s="40">
        <v>4</v>
      </c>
      <c r="B9" s="51" t="s">
        <v>38</v>
      </c>
      <c r="C9" s="52">
        <v>2500</v>
      </c>
      <c r="D9" s="52">
        <v>2500</v>
      </c>
      <c r="E9" s="62">
        <f>D9/12*12</f>
        <v>2500</v>
      </c>
      <c r="F9" s="52">
        <f t="shared" si="1"/>
        <v>2417.5</v>
      </c>
      <c r="G9" s="53">
        <v>2417.5</v>
      </c>
      <c r="H9" s="53">
        <v>0</v>
      </c>
      <c r="I9" s="42">
        <f t="shared" ref="I9:I34" si="2">F9/E9*100</f>
        <v>96.7</v>
      </c>
    </row>
    <row r="10" spans="1:9" ht="31.5" customHeight="1">
      <c r="A10" s="40">
        <v>5</v>
      </c>
      <c r="B10" s="41" t="s">
        <v>39</v>
      </c>
      <c r="C10" s="42">
        <v>5500</v>
      </c>
      <c r="D10" s="42">
        <v>5500</v>
      </c>
      <c r="E10" s="67">
        <f>D10/12*9</f>
        <v>4125</v>
      </c>
      <c r="F10" s="66">
        <f t="shared" si="1"/>
        <v>1134.4000000000001</v>
      </c>
      <c r="G10" s="43">
        <v>1134.4000000000001</v>
      </c>
      <c r="H10" s="43">
        <v>0</v>
      </c>
      <c r="I10" s="42">
        <f t="shared" si="2"/>
        <v>27.500606060606064</v>
      </c>
    </row>
    <row r="11" spans="1:9" ht="31.5" customHeight="1">
      <c r="A11" s="40">
        <v>6</v>
      </c>
      <c r="B11" s="41" t="s">
        <v>73</v>
      </c>
      <c r="C11" s="42"/>
      <c r="D11" s="42">
        <v>0</v>
      </c>
      <c r="E11" s="63">
        <f>D11</f>
        <v>0</v>
      </c>
      <c r="F11" s="42">
        <v>0</v>
      </c>
      <c r="G11" s="43">
        <v>0</v>
      </c>
      <c r="H11" s="43">
        <v>0</v>
      </c>
      <c r="I11" s="42">
        <v>0</v>
      </c>
    </row>
    <row r="12" spans="1:9" ht="31.5" customHeight="1">
      <c r="A12" s="40">
        <v>7</v>
      </c>
      <c r="B12" s="58" t="s">
        <v>66</v>
      </c>
      <c r="C12" s="42"/>
      <c r="D12" s="42"/>
      <c r="E12" s="50">
        <f>D12/12*12</f>
        <v>0</v>
      </c>
      <c r="F12" s="42">
        <f t="shared" si="1"/>
        <v>0</v>
      </c>
      <c r="G12" s="45"/>
      <c r="H12" s="45"/>
      <c r="I12" s="42"/>
    </row>
    <row r="13" spans="1:9" ht="31.5" customHeight="1">
      <c r="A13" s="40">
        <v>8</v>
      </c>
      <c r="B13" s="41" t="s">
        <v>62</v>
      </c>
      <c r="C13" s="42">
        <v>1000</v>
      </c>
      <c r="D13" s="42">
        <v>1000</v>
      </c>
      <c r="E13" s="63">
        <f>D13/12*12</f>
        <v>1000</v>
      </c>
      <c r="F13" s="42">
        <f>H13+G13</f>
        <v>820.9</v>
      </c>
      <c r="G13" s="43">
        <v>820.9</v>
      </c>
      <c r="H13" s="43">
        <v>0</v>
      </c>
      <c r="I13" s="42">
        <f t="shared" si="2"/>
        <v>82.09</v>
      </c>
    </row>
    <row r="14" spans="1:9" ht="31.5" customHeight="1">
      <c r="A14" s="40">
        <v>9</v>
      </c>
      <c r="B14" s="41" t="s">
        <v>40</v>
      </c>
      <c r="C14" s="42">
        <v>195100.79999999999</v>
      </c>
      <c r="D14" s="42">
        <v>180229.1</v>
      </c>
      <c r="E14" s="45">
        <f>D14/12*9</f>
        <v>135171.82500000001</v>
      </c>
      <c r="F14" s="45">
        <f>H14+G14</f>
        <v>99335.6</v>
      </c>
      <c r="G14" s="43">
        <v>58073.7</v>
      </c>
      <c r="H14" s="43">
        <v>41261.9</v>
      </c>
      <c r="I14" s="42">
        <f t="shared" si="2"/>
        <v>73.488391534256493</v>
      </c>
    </row>
    <row r="15" spans="1:9" ht="31.5" customHeight="1">
      <c r="A15" s="40">
        <v>10</v>
      </c>
      <c r="B15" s="51" t="s">
        <v>57</v>
      </c>
      <c r="C15" s="52">
        <f>SUM(C10:C14)</f>
        <v>201600.8</v>
      </c>
      <c r="D15" s="52">
        <f>SUM(D10:D14)</f>
        <v>186729.1</v>
      </c>
      <c r="E15" s="67">
        <f>D15/12*9</f>
        <v>140046.82500000001</v>
      </c>
      <c r="F15" s="52">
        <f>SUM(F10:F14)</f>
        <v>101290.90000000001</v>
      </c>
      <c r="G15" s="52">
        <f>SUM(G10:G14)</f>
        <v>60029</v>
      </c>
      <c r="H15" s="52">
        <f>SUM(H10:H14)</f>
        <v>41261.9</v>
      </c>
      <c r="I15" s="52">
        <f t="shared" si="2"/>
        <v>72.326452241955508</v>
      </c>
    </row>
    <row r="16" spans="1:9" ht="31.5" customHeight="1">
      <c r="A16" s="40">
        <v>11</v>
      </c>
      <c r="B16" s="51" t="s">
        <v>41</v>
      </c>
      <c r="C16" s="52">
        <v>330414</v>
      </c>
      <c r="D16" s="52">
        <f>427414+1071</f>
        <v>428485</v>
      </c>
      <c r="E16" s="62">
        <f>D16/12*12</f>
        <v>428485</v>
      </c>
      <c r="F16" s="52">
        <f>H16+G16</f>
        <v>369148.1</v>
      </c>
      <c r="G16" s="52">
        <v>369077.1</v>
      </c>
      <c r="H16" s="52">
        <v>71</v>
      </c>
      <c r="I16" s="52">
        <f t="shared" si="2"/>
        <v>86.151930639345593</v>
      </c>
    </row>
    <row r="17" spans="1:13" ht="57.75" customHeight="1">
      <c r="A17" s="40">
        <v>12</v>
      </c>
      <c r="B17" s="41" t="s">
        <v>54</v>
      </c>
      <c r="C17" s="42">
        <v>87000</v>
      </c>
      <c r="D17" s="42">
        <v>81320.399999999994</v>
      </c>
      <c r="E17" s="45">
        <f>D17/12*9</f>
        <v>60990.299999999996</v>
      </c>
      <c r="F17" s="45">
        <f>H17+G17</f>
        <v>2442.6999999999998</v>
      </c>
      <c r="G17" s="43">
        <v>2242.6999999999998</v>
      </c>
      <c r="H17" s="43">
        <v>200</v>
      </c>
      <c r="I17" s="42">
        <f t="shared" si="2"/>
        <v>4.0050631001979005</v>
      </c>
    </row>
    <row r="18" spans="1:13" ht="60.75" customHeight="1">
      <c r="A18" s="40">
        <v>13</v>
      </c>
      <c r="B18" s="41" t="s">
        <v>55</v>
      </c>
      <c r="C18" s="42">
        <v>91000</v>
      </c>
      <c r="D18" s="42">
        <v>6085.2</v>
      </c>
      <c r="E18" s="93">
        <f>D18/12*9</f>
        <v>4563.8999999999996</v>
      </c>
      <c r="F18" s="42">
        <f>H18+G18</f>
        <v>1703.5</v>
      </c>
      <c r="G18" s="45">
        <v>1703.5</v>
      </c>
      <c r="H18" s="45">
        <v>0</v>
      </c>
      <c r="I18" s="42">
        <f t="shared" si="2"/>
        <v>37.325532987138196</v>
      </c>
    </row>
    <row r="19" spans="1:13" ht="43.5" customHeight="1">
      <c r="A19" s="40">
        <v>14</v>
      </c>
      <c r="B19" s="41" t="s">
        <v>42</v>
      </c>
      <c r="C19" s="42">
        <v>1000</v>
      </c>
      <c r="D19" s="42">
        <v>1200</v>
      </c>
      <c r="E19" s="64">
        <f>D19/12*12</f>
        <v>1200</v>
      </c>
      <c r="F19" s="45">
        <f>H19+G19</f>
        <v>1144</v>
      </c>
      <c r="G19" s="43">
        <v>1144</v>
      </c>
      <c r="H19" s="43"/>
      <c r="I19" s="42">
        <f t="shared" si="2"/>
        <v>95.333333333333343</v>
      </c>
    </row>
    <row r="20" spans="1:13" ht="43.5" customHeight="1">
      <c r="A20" s="40">
        <v>15</v>
      </c>
      <c r="B20" s="65" t="s">
        <v>58</v>
      </c>
      <c r="C20" s="52">
        <f>C17+C18+C19</f>
        <v>179000</v>
      </c>
      <c r="D20" s="52">
        <f t="shared" ref="D20:E20" si="3">D17+D18+D19</f>
        <v>88605.599999999991</v>
      </c>
      <c r="E20" s="52">
        <f t="shared" si="3"/>
        <v>66754.2</v>
      </c>
      <c r="F20" s="52">
        <f>F17+F18+F19</f>
        <v>5290.2</v>
      </c>
      <c r="G20" s="52">
        <f>G17+G18+G19</f>
        <v>5090.2</v>
      </c>
      <c r="H20" s="52">
        <f>H17+H18+H19</f>
        <v>200</v>
      </c>
      <c r="I20" s="52">
        <f t="shared" si="2"/>
        <v>7.9248946133726417</v>
      </c>
    </row>
    <row r="21" spans="1:13" ht="43.5" customHeight="1">
      <c r="A21" s="40">
        <v>16</v>
      </c>
      <c r="B21" s="54" t="s">
        <v>75</v>
      </c>
      <c r="C21" s="52">
        <v>1000</v>
      </c>
      <c r="D21" s="52">
        <v>1000</v>
      </c>
      <c r="E21" s="52">
        <f>D21/12*9</f>
        <v>750</v>
      </c>
      <c r="F21" s="52">
        <f>G21+H21</f>
        <v>0</v>
      </c>
      <c r="G21" s="52">
        <v>0</v>
      </c>
      <c r="H21" s="52">
        <v>0</v>
      </c>
      <c r="I21" s="52">
        <v>0</v>
      </c>
    </row>
    <row r="22" spans="1:13" ht="24.75" customHeight="1">
      <c r="A22" s="40">
        <v>17</v>
      </c>
      <c r="B22" s="44" t="s">
        <v>43</v>
      </c>
      <c r="C22" s="42">
        <v>21204</v>
      </c>
      <c r="D22" s="42">
        <v>21204</v>
      </c>
      <c r="E22" s="94">
        <f>D22/12*9</f>
        <v>15903</v>
      </c>
      <c r="F22" s="50">
        <f>H22+G22</f>
        <v>14252.4</v>
      </c>
      <c r="G22" s="43">
        <v>14252.4</v>
      </c>
      <c r="H22" s="43"/>
      <c r="I22" s="42">
        <f t="shared" si="2"/>
        <v>89.620826259196377</v>
      </c>
    </row>
    <row r="23" spans="1:13" ht="24.75" customHeight="1">
      <c r="A23" s="40">
        <v>18</v>
      </c>
      <c r="B23" s="44" t="s">
        <v>44</v>
      </c>
      <c r="C23" s="42">
        <v>34783.1</v>
      </c>
      <c r="D23" s="42">
        <v>35445.199999999997</v>
      </c>
      <c r="E23" s="50">
        <f>D23/12*9</f>
        <v>26583.899999999998</v>
      </c>
      <c r="F23" s="50">
        <f t="shared" ref="F23:F26" si="4">H23+G23</f>
        <v>22119.599999999999</v>
      </c>
      <c r="G23" s="43">
        <v>22119.599999999999</v>
      </c>
      <c r="H23" s="43">
        <v>0</v>
      </c>
      <c r="I23" s="42">
        <f t="shared" si="2"/>
        <v>83.206752959498047</v>
      </c>
    </row>
    <row r="24" spans="1:13" ht="34.5" customHeight="1">
      <c r="A24" s="40">
        <v>19</v>
      </c>
      <c r="B24" s="44" t="s">
        <v>63</v>
      </c>
      <c r="C24" s="42">
        <v>22200</v>
      </c>
      <c r="D24" s="42">
        <v>27662.5</v>
      </c>
      <c r="E24" s="95">
        <f>D24/12*12</f>
        <v>27662.5</v>
      </c>
      <c r="F24" s="50">
        <f t="shared" si="4"/>
        <v>23940.3</v>
      </c>
      <c r="G24" s="42">
        <v>10723.8</v>
      </c>
      <c r="H24" s="42">
        <v>13216.5</v>
      </c>
      <c r="I24" s="42">
        <f t="shared" si="2"/>
        <v>86.544238590149121</v>
      </c>
    </row>
    <row r="25" spans="1:13" ht="21" customHeight="1">
      <c r="A25" s="40">
        <v>20</v>
      </c>
      <c r="B25" s="44" t="s">
        <v>45</v>
      </c>
      <c r="C25" s="42">
        <v>10000</v>
      </c>
      <c r="D25" s="42">
        <v>15100</v>
      </c>
      <c r="E25" s="50">
        <f>D25/12*9</f>
        <v>11325</v>
      </c>
      <c r="F25" s="50">
        <f t="shared" si="4"/>
        <v>4911.1000000000004</v>
      </c>
      <c r="G25" s="43">
        <v>3381.1</v>
      </c>
      <c r="H25" s="43">
        <v>1530</v>
      </c>
      <c r="I25" s="42">
        <f t="shared" si="2"/>
        <v>43.365121412803539</v>
      </c>
    </row>
    <row r="26" spans="1:13" ht="29.25" customHeight="1">
      <c r="A26" s="40">
        <v>21</v>
      </c>
      <c r="B26" s="55" t="s">
        <v>59</v>
      </c>
      <c r="C26" s="52">
        <f>SUM(C22:C25)</f>
        <v>88187.1</v>
      </c>
      <c r="D26" s="52">
        <f>SUM(D22:D25)</f>
        <v>99411.7</v>
      </c>
      <c r="E26" s="52">
        <f t="shared" ref="E26:G26" si="5">SUM(E22:E25)</f>
        <v>81474.399999999994</v>
      </c>
      <c r="F26" s="52">
        <f t="shared" si="4"/>
        <v>65223.4</v>
      </c>
      <c r="G26" s="52">
        <f t="shared" si="5"/>
        <v>50476.9</v>
      </c>
      <c r="H26" s="52">
        <f>SUM(H22:H25)</f>
        <v>14746.5</v>
      </c>
      <c r="I26" s="52">
        <f t="shared" si="2"/>
        <v>80.053857407971094</v>
      </c>
    </row>
    <row r="27" spans="1:13" ht="37.5" customHeight="1">
      <c r="A27" s="40">
        <v>22</v>
      </c>
      <c r="B27" s="56" t="s">
        <v>60</v>
      </c>
      <c r="C27" s="45">
        <v>315028</v>
      </c>
      <c r="D27" s="45">
        <v>322089.40000000002</v>
      </c>
      <c r="E27" s="50">
        <f>D27/12*9</f>
        <v>241567.05000000002</v>
      </c>
      <c r="F27" s="50">
        <f t="shared" ref="F27:F33" si="6">H27+G27</f>
        <v>215783.7</v>
      </c>
      <c r="G27" s="45">
        <v>215783.7</v>
      </c>
      <c r="H27" s="45">
        <v>0</v>
      </c>
      <c r="I27" s="42">
        <f t="shared" si="2"/>
        <v>89.326627948637864</v>
      </c>
    </row>
    <row r="28" spans="1:13" ht="45.75" customHeight="1">
      <c r="A28" s="40">
        <v>23</v>
      </c>
      <c r="B28" s="41" t="s">
        <v>46</v>
      </c>
      <c r="C28" s="42">
        <v>57776.4</v>
      </c>
      <c r="D28" s="42">
        <v>62085.2</v>
      </c>
      <c r="E28" s="50">
        <f t="shared" ref="E28:E29" si="7">D28/12*9</f>
        <v>46563.899999999994</v>
      </c>
      <c r="F28" s="50">
        <f t="shared" si="6"/>
        <v>35210.1</v>
      </c>
      <c r="G28" s="45">
        <v>35210.1</v>
      </c>
      <c r="H28" s="45"/>
      <c r="I28" s="42">
        <f t="shared" si="2"/>
        <v>75.616733134466841</v>
      </c>
      <c r="M28" s="46"/>
    </row>
    <row r="29" spans="1:13" ht="57">
      <c r="A29" s="40">
        <v>24</v>
      </c>
      <c r="B29" s="41" t="s">
        <v>64</v>
      </c>
      <c r="C29" s="42">
        <v>36000</v>
      </c>
      <c r="D29" s="42">
        <v>30900</v>
      </c>
      <c r="E29" s="50">
        <f t="shared" si="7"/>
        <v>23175</v>
      </c>
      <c r="F29" s="50">
        <f t="shared" si="6"/>
        <v>0</v>
      </c>
      <c r="G29" s="45">
        <v>0</v>
      </c>
      <c r="H29" s="45">
        <v>0</v>
      </c>
      <c r="I29" s="42">
        <f t="shared" si="2"/>
        <v>0</v>
      </c>
      <c r="M29" s="46"/>
    </row>
    <row r="30" spans="1:13" ht="30.75" customHeight="1">
      <c r="A30" s="40">
        <v>25</v>
      </c>
      <c r="B30" s="54" t="s">
        <v>61</v>
      </c>
      <c r="C30" s="52">
        <f>SUM(C27:C29)</f>
        <v>408804.4</v>
      </c>
      <c r="D30" s="52">
        <f t="shared" ref="D30:E30" si="8">SUM(D27:D29)</f>
        <v>415074.60000000003</v>
      </c>
      <c r="E30" s="52">
        <f t="shared" si="8"/>
        <v>311305.95</v>
      </c>
      <c r="F30" s="52">
        <f t="shared" si="6"/>
        <v>250993.80000000002</v>
      </c>
      <c r="G30" s="52">
        <f>G27+G28+G29</f>
        <v>250993.80000000002</v>
      </c>
      <c r="H30" s="52">
        <f>SUM(H27:H29)</f>
        <v>0</v>
      </c>
      <c r="I30" s="52">
        <f t="shared" si="2"/>
        <v>80.626085045917051</v>
      </c>
      <c r="M30" s="46"/>
    </row>
    <row r="31" spans="1:13" ht="29.25" customHeight="1">
      <c r="A31" s="40">
        <v>26</v>
      </c>
      <c r="B31" s="55" t="s">
        <v>47</v>
      </c>
      <c r="C31" s="52">
        <v>6300</v>
      </c>
      <c r="D31" s="52">
        <v>6300</v>
      </c>
      <c r="E31" s="52">
        <f>D31/12*9</f>
        <v>4725</v>
      </c>
      <c r="F31" s="52">
        <f t="shared" si="6"/>
        <v>4456</v>
      </c>
      <c r="G31" s="52">
        <v>4456</v>
      </c>
      <c r="H31" s="52"/>
      <c r="I31" s="52">
        <f t="shared" si="2"/>
        <v>94.306878306878303</v>
      </c>
      <c r="M31" s="46"/>
    </row>
    <row r="32" spans="1:13" ht="24.75" customHeight="1">
      <c r="A32" s="40">
        <v>27</v>
      </c>
      <c r="B32" s="44" t="s">
        <v>48</v>
      </c>
      <c r="C32" s="42">
        <v>200000</v>
      </c>
      <c r="D32" s="42">
        <v>200000</v>
      </c>
      <c r="E32" s="50">
        <f>D32/12*9</f>
        <v>150000</v>
      </c>
      <c r="F32" s="50">
        <f t="shared" si="6"/>
        <v>0</v>
      </c>
      <c r="G32" s="42">
        <v>0</v>
      </c>
      <c r="H32" s="42"/>
      <c r="I32" s="42">
        <f t="shared" si="2"/>
        <v>0</v>
      </c>
      <c r="M32" s="46"/>
    </row>
    <row r="33" spans="1:9" ht="24.75" customHeight="1">
      <c r="A33" s="40">
        <v>28</v>
      </c>
      <c r="B33" s="30" t="s">
        <v>49</v>
      </c>
      <c r="C33" s="47"/>
      <c r="D33" s="48">
        <v>0</v>
      </c>
      <c r="E33" s="47">
        <f>D33/12*12</f>
        <v>0</v>
      </c>
      <c r="F33" s="50">
        <f t="shared" si="6"/>
        <v>-27133.3</v>
      </c>
      <c r="G33" s="48"/>
      <c r="H33" s="48">
        <v>-27133.3</v>
      </c>
      <c r="I33" s="42"/>
    </row>
    <row r="34" spans="1:9" ht="25.5" customHeight="1">
      <c r="A34" s="68" t="s">
        <v>17</v>
      </c>
      <c r="B34" s="70"/>
      <c r="C34" s="34">
        <f>C8+C9+C15+C16+C20+C21+C26+C30+C31+C32</f>
        <v>1839805</v>
      </c>
      <c r="D34" s="34">
        <f>D8+D9+D15+D16+D20+D21+D26+D30+D31+D32+D33</f>
        <v>1850135.2000000002</v>
      </c>
      <c r="E34" s="34">
        <f>E8+E9+E15+E16+E20+E26+E30+E31+E32+E33</f>
        <v>1501813.2749999999</v>
      </c>
      <c r="F34" s="34">
        <f>H34+G34</f>
        <v>1037842.2</v>
      </c>
      <c r="G34" s="34">
        <f>G8+G9+G15+G16+G20+G26+G30+G31</f>
        <v>1002673.1</v>
      </c>
      <c r="H34" s="34">
        <f>H8+H9+H15+H16+H20+H26+H30+H33</f>
        <v>35169.100000000006</v>
      </c>
      <c r="I34" s="34">
        <f t="shared" si="2"/>
        <v>69.105941282880195</v>
      </c>
    </row>
    <row r="35" spans="1:9" ht="15.75" customHeight="1">
      <c r="B35" s="49"/>
      <c r="C35" s="11"/>
    </row>
    <row r="36" spans="1:9" ht="20.25" customHeight="1">
      <c r="A36" s="73" t="s">
        <v>65</v>
      </c>
      <c r="B36" s="73"/>
      <c r="C36" s="73"/>
      <c r="D36" s="73"/>
      <c r="E36" s="73"/>
      <c r="F36" s="73"/>
      <c r="G36" s="73"/>
      <c r="H36" s="73"/>
      <c r="I36" s="73"/>
    </row>
    <row r="38" spans="1:9">
      <c r="D38" s="11"/>
    </row>
  </sheetData>
  <mergeCells count="10">
    <mergeCell ref="A34:B34"/>
    <mergeCell ref="A36:I36"/>
    <mergeCell ref="C3:I3"/>
    <mergeCell ref="A1:I1"/>
    <mergeCell ref="A2:I2"/>
    <mergeCell ref="A4:A5"/>
    <mergeCell ref="B4:B5"/>
    <mergeCell ref="C4:C5"/>
    <mergeCell ref="D4:D5"/>
    <mergeCell ref="E4:I4"/>
  </mergeCells>
  <pageMargins left="0.19685039370078741" right="0.19685039370078741" top="0.31496062992125984" bottom="0.71" header="0.31496062992125984" footer="0.31496062992125984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եկ.2024 1-ին եռ. </vt:lpstr>
      <vt:lpstr>ծախս 2024 1-ին եռ.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2024-04-11T11:02:34Z</cp:lastPrinted>
  <dcterms:created xsi:type="dcterms:W3CDTF">2022-02-18T13:35:55Z</dcterms:created>
  <dcterms:modified xsi:type="dcterms:W3CDTF">2024-10-03T06:37:42Z</dcterms:modified>
</cp:coreProperties>
</file>