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192"/>
  </bookViews>
  <sheets>
    <sheet name="Մշակույթի տուն" sheetId="1" r:id="rId1"/>
    <sheet name="Երաժշտական և արվեստի դպրոց" sheetId="2" r:id="rId2"/>
    <sheet name="Գրադարան" sheetId="3" r:id="rId3"/>
    <sheet name="Մարզադպրոց" sheetId="4" r:id="rId4"/>
  </sheets>
  <calcPr calcId="162913"/>
</workbook>
</file>

<file path=xl/calcChain.xml><?xml version="1.0" encoding="utf-8"?>
<calcChain xmlns="http://schemas.openxmlformats.org/spreadsheetml/2006/main">
  <c r="H19" i="3" l="1"/>
  <c r="E19" i="3"/>
  <c r="G19" i="3"/>
  <c r="H24" i="2"/>
  <c r="I20" i="1"/>
  <c r="G15" i="3" l="1"/>
  <c r="E20" i="1" l="1"/>
  <c r="D20" i="1"/>
  <c r="D17" i="4"/>
  <c r="G16" i="2"/>
  <c r="G15" i="2"/>
  <c r="D24" i="2" l="1"/>
  <c r="G16" i="4" l="1"/>
  <c r="G15" i="4"/>
  <c r="G14" i="4"/>
  <c r="G9" i="4"/>
  <c r="G10" i="4"/>
  <c r="G11" i="4"/>
  <c r="G12" i="4"/>
  <c r="E8" i="4"/>
  <c r="E10" i="4"/>
  <c r="E11" i="4"/>
  <c r="E12" i="4"/>
  <c r="E9" i="4"/>
  <c r="D19" i="3"/>
  <c r="G18" i="3"/>
  <c r="G14" i="3"/>
  <c r="G16" i="3"/>
  <c r="G13" i="3"/>
  <c r="G12" i="2"/>
  <c r="G13" i="2"/>
  <c r="G14" i="2"/>
  <c r="G17" i="2"/>
  <c r="G18" i="2"/>
  <c r="G19" i="2"/>
  <c r="G20" i="2"/>
  <c r="G21" i="2"/>
  <c r="G22" i="2"/>
  <c r="G23" i="2"/>
  <c r="G11" i="2"/>
  <c r="E24" i="2"/>
  <c r="F20" i="1"/>
  <c r="H19" i="1"/>
  <c r="H11" i="1"/>
  <c r="H12" i="1"/>
  <c r="H13" i="1"/>
  <c r="H14" i="1"/>
  <c r="H15" i="1"/>
  <c r="H16" i="1"/>
  <c r="H17" i="1"/>
  <c r="H10" i="1"/>
  <c r="H20" i="1" l="1"/>
  <c r="G24" i="2"/>
  <c r="G17" i="4"/>
  <c r="H17" i="4" s="1"/>
</calcChain>
</file>

<file path=xl/sharedStrings.xml><?xml version="1.0" encoding="utf-8"?>
<sst xmlns="http://schemas.openxmlformats.org/spreadsheetml/2006/main" count="93" uniqueCount="63">
  <si>
    <t xml:space="preserve">Բերդի Ժիրայր Անանյանի անվան մշակույթի տուն համայնքային հիմնարկի աշխատակիցների թվաքանակը, հաստիքացուցակը և  պաշտոնային դրույքաչափերը </t>
  </si>
  <si>
    <t>Հ/Հ</t>
  </si>
  <si>
    <t>ՊաշտոնÇ ³Ýí³ÝáõÙÁ</t>
  </si>
  <si>
    <t>Ð³ëïÇù³ÛÇÝ ÙÇ³íáñ</t>
  </si>
  <si>
    <t>ä³ßïáÝ³ÛÇÝ ¹ñáõÛù³ã³÷Á             /¹ñ³Ù/</t>
  </si>
  <si>
    <t>Ð³í»É³í×³ñ</t>
  </si>
  <si>
    <t>²Ùë³Ï³Ý ³ßË³ï³í³ñÓ                    /¹ñ³Ù/</t>
  </si>
  <si>
    <t>Տնօրեն</t>
  </si>
  <si>
    <t>Մեթոդիստ</t>
  </si>
  <si>
    <t>Գեղմասվար</t>
  </si>
  <si>
    <t>Երաժշտական մասի ղեկավար</t>
  </si>
  <si>
    <t>Պարուսույց</t>
  </si>
  <si>
    <t>Հնչյունային մասի ղեկավար</t>
  </si>
  <si>
    <t>Օպերատոր-գործավար</t>
  </si>
  <si>
    <t>Հավաքարար</t>
  </si>
  <si>
    <t xml:space="preserve"> Բնակավայր</t>
  </si>
  <si>
    <t>Կազմակերպիչ</t>
  </si>
  <si>
    <t>ÀÝ¹³Ù»ÝÁ</t>
  </si>
  <si>
    <t xml:space="preserve">Բերդ համայնքի ավագանու </t>
  </si>
  <si>
    <t xml:space="preserve"> Բերդի երաժշտական և արվեստի դպրոց համայնքային հիմնարկի աշխատակիցների թվաքանակը, հաստիքացուցակը և  պաշտոնային դրույքաչափերը </t>
  </si>
  <si>
    <t>ä³ßïáÝ³ÛÇÝ ¹ñáõÛù³ã³÷Á    /¹ñ³Ù/</t>
  </si>
  <si>
    <t>²Ùë³Ï³Ý ³ßË³ï³í³ñÓ  /¹ñ³Ù/</t>
  </si>
  <si>
    <t>Սոլֆեջիոյի մանկավարժ</t>
  </si>
  <si>
    <t>Դաշնամուրի մանկավարժ</t>
  </si>
  <si>
    <t>Քանոնի մանկավարժ</t>
  </si>
  <si>
    <t>Երգչախմբի ղեկավար</t>
  </si>
  <si>
    <t>Շվիի մանկավարժ</t>
  </si>
  <si>
    <t>Նկարչության մանկավարժ</t>
  </si>
  <si>
    <t>Արվեստի պատմության մանկավարժ</t>
  </si>
  <si>
    <t>Գորգագործության մանկավարժ</t>
  </si>
  <si>
    <t>Գրադարանավար</t>
  </si>
  <si>
    <t xml:space="preserve">´»ñ¹Ç համայնքային ·ñ³¹³ñ³ÝÇ ³ßË³ï³ÏÇóÝ»ñÇ Ãí³ù³Ý³ÏÁ, Ñ³ëïÇù³óáõó³ÏÁ  և  å³ßïáÝ³ÛÇÝ ¹ñáõÛù³ã³÷»ñÁ </t>
  </si>
  <si>
    <t>ä³ßïáÝ³ÛÇÝ ¹ñáõÛù³ã³÷Á            /¹ñ³Ù/</t>
  </si>
  <si>
    <t>²Ùë³Ï³Ý ³ßË³ï³í³ñÓ           /¹ñ³Ù/</t>
  </si>
  <si>
    <t xml:space="preserve"> Բնակավայրներ</t>
  </si>
  <si>
    <t xml:space="preserve">Բերդի Գնել Մեջլումյանի անվան մանկապատանեկան մարզադպրոցի  աշխատակիցների թվաքանակը, հաստիքացուցակը և  պաշտոնային դրույքաչափերը </t>
  </si>
  <si>
    <t>²ßË³ï³ÏÇóÝ»ñÇ Ãí³ù³Ý³ÏÁ`</t>
  </si>
  <si>
    <t>Ð³ëïÇùÇ ³Ýí³ÝáõÙÁ</t>
  </si>
  <si>
    <t xml:space="preserve">Տնօրեն </t>
  </si>
  <si>
    <t>Մարզիչ</t>
  </si>
  <si>
    <t>Հրահանգիչ</t>
  </si>
  <si>
    <t>Բուժքույր</t>
  </si>
  <si>
    <t>Բնակավայր</t>
  </si>
  <si>
    <t>1(0,5)</t>
  </si>
  <si>
    <t>Ջութակի մանկավարժ</t>
  </si>
  <si>
    <t>Բատիկա, վիտրաժ</t>
  </si>
  <si>
    <t>23</t>
  </si>
  <si>
    <t xml:space="preserve">²ßË³ï³ÏÇóÝ»ñÇ Ãí³ù³Ý³ÏÁ`  </t>
  </si>
  <si>
    <t>Տնտեսվար</t>
  </si>
  <si>
    <t>²ßË³ï³ÏÇóÝ»ñÇ Ãí³ù³Ý³ÏÁ`  33</t>
  </si>
  <si>
    <t>Օպերատոր</t>
  </si>
  <si>
    <t>²ßË³ï³ÏÇóÝ»ñÇ Ãí³ù³Ý³ÏÁ`  27</t>
  </si>
  <si>
    <t>22</t>
  </si>
  <si>
    <t>Ð³í»Éí³Í N 20</t>
  </si>
  <si>
    <t xml:space="preserve">ՀԱՄԱՅՆՔԻ ՂԵԿԱՎԱՐ                        Ա․ Հակոբյան                            </t>
  </si>
  <si>
    <t xml:space="preserve">ՀԱՄԱՅՆՔԻ ՂԵԿԱՎԱՐ                          Ա․ Հակոբյան             </t>
  </si>
  <si>
    <t xml:space="preserve">ՀԱՄԱՅՆՔԻ ՂԵԿԱՎԱՐ                    Ա․ Հակոբյան                           </t>
  </si>
  <si>
    <t xml:space="preserve">ՀԱՄԱՅՆՔԻ ՂԵԿԱՎԱՐ                        Ա․ Հակոբյան              </t>
  </si>
  <si>
    <t>Ð³í»Éí³Í N 21</t>
  </si>
  <si>
    <t xml:space="preserve">Ð³í»Éí³Í N 22 </t>
  </si>
  <si>
    <t xml:space="preserve">Ð³í»Éí³Í N 23 </t>
  </si>
  <si>
    <t>2024 թվականի դեկտեմբերի 25 - ի N 437 Ն      որոշման</t>
  </si>
  <si>
    <t>2024 թվականի դեկտեմբերի 25 - ի N 437 Ն 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</si>
</sst>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"/>
    <numFmt numFmtId="168" formatCode="_-* #,##0.0\ _₽_-;\-* #,##0.0\ _₽_-;_-* &quot;-&quot;?\ _₽_-;_-@_-"/>
  </numFmts>
  <fonts count="15"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0"/>
      <color indexed="8"/>
      <name val="MS Sans Serif"/>
      <family val="2"/>
    </font>
    <font>
      <b/>
      <sz val="12"/>
      <name val="Arial AMU"/>
      <family val="2"/>
    </font>
    <font>
      <b/>
      <i/>
      <sz val="12"/>
      <name val="Arial AMU"/>
      <family val="2"/>
    </font>
    <font>
      <b/>
      <sz val="12"/>
      <name val="Arial LatArm"/>
      <family val="2"/>
    </font>
    <font>
      <b/>
      <sz val="11"/>
      <name val="Arial LatArm"/>
      <family val="2"/>
    </font>
    <font>
      <sz val="11"/>
      <name val="Arial LatArm"/>
      <family val="2"/>
    </font>
    <font>
      <b/>
      <i/>
      <sz val="12"/>
      <name val="Arial LatArm"/>
      <family val="2"/>
    </font>
    <font>
      <sz val="12"/>
      <name val="Arial LatArm"/>
      <family val="2"/>
    </font>
    <font>
      <sz val="12"/>
      <name val="Arial AMU"/>
      <family val="2"/>
    </font>
    <font>
      <sz val="10"/>
      <name val="Arial Armenian"/>
      <family val="2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Arial Armeni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</cellStyleXfs>
  <cellXfs count="103">
    <xf numFmtId="0" fontId="0" fillId="0" borderId="0" xfId="0"/>
    <xf numFmtId="166" fontId="6" fillId="0" borderId="1" xfId="1" applyNumberFormat="1" applyFont="1" applyBorder="1" applyAlignment="1">
      <alignment horizontal="center" vertical="center"/>
    </xf>
    <xf numFmtId="166" fontId="6" fillId="0" borderId="1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horizontal="center" vertical="center" wrapText="1"/>
    </xf>
    <xf numFmtId="0" fontId="9" fillId="0" borderId="0" xfId="1" applyFont="1"/>
    <xf numFmtId="0" fontId="8" fillId="0" borderId="0" xfId="1" applyFont="1"/>
    <xf numFmtId="0" fontId="8" fillId="0" borderId="0" xfId="1" applyFont="1" applyAlignment="1">
      <alignment horizontal="right"/>
    </xf>
    <xf numFmtId="0" fontId="5" fillId="0" borderId="0" xfId="1" applyFont="1"/>
    <xf numFmtId="49" fontId="5" fillId="0" borderId="0" xfId="1" applyNumberFormat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 wrapText="1"/>
    </xf>
    <xf numFmtId="0" fontId="10" fillId="0" borderId="0" xfId="1" applyFont="1"/>
    <xf numFmtId="49" fontId="5" fillId="0" borderId="0" xfId="4" applyNumberFormat="1" applyFont="1" applyFill="1" applyBorder="1" applyAlignment="1">
      <alignment horizontal="center" vertical="center" wrapText="1"/>
    </xf>
    <xf numFmtId="49" fontId="5" fillId="0" borderId="0" xfId="4" applyNumberFormat="1" applyFont="1" applyFill="1" applyBorder="1" applyAlignment="1">
      <alignment vertical="center" wrapText="1"/>
    </xf>
    <xf numFmtId="0" fontId="5" fillId="0" borderId="0" xfId="4" applyFont="1" applyBorder="1"/>
    <xf numFmtId="0" fontId="9" fillId="0" borderId="0" xfId="4" applyFont="1" applyFill="1"/>
    <xf numFmtId="9" fontId="5" fillId="0" borderId="0" xfId="4" applyNumberFormat="1" applyFont="1" applyFill="1" applyBorder="1" applyAlignment="1">
      <alignment horizontal="right" vertical="center" wrapText="1"/>
    </xf>
    <xf numFmtId="0" fontId="5" fillId="0" borderId="0" xfId="4" applyFont="1" applyAlignment="1">
      <alignment vertical="center" wrapText="1"/>
    </xf>
    <xf numFmtId="0" fontId="8" fillId="0" borderId="0" xfId="4" applyFont="1" applyFill="1"/>
    <xf numFmtId="9" fontId="9" fillId="0" borderId="0" xfId="4" applyNumberFormat="1" applyFont="1" applyFill="1" applyBorder="1" applyAlignment="1">
      <alignment vertical="center" wrapText="1"/>
    </xf>
    <xf numFmtId="0" fontId="9" fillId="0" borderId="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2" borderId="2" xfId="4" applyFont="1" applyFill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/>
    </xf>
    <xf numFmtId="1" fontId="9" fillId="0" borderId="1" xfId="4" applyNumberFormat="1" applyFont="1" applyBorder="1" applyAlignment="1">
      <alignment horizontal="center" vertical="center" wrapText="1"/>
    </xf>
    <xf numFmtId="167" fontId="9" fillId="0" borderId="1" xfId="4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167" fontId="5" fillId="0" borderId="1" xfId="4" applyNumberFormat="1" applyFont="1" applyBorder="1" applyAlignment="1">
      <alignment horizontal="center"/>
    </xf>
    <xf numFmtId="1" fontId="5" fillId="0" borderId="1" xfId="4" applyNumberFormat="1" applyFont="1" applyBorder="1" applyAlignment="1">
      <alignment horizontal="center"/>
    </xf>
    <xf numFmtId="0" fontId="9" fillId="0" borderId="0" xfId="4" applyFont="1" applyBorder="1"/>
    <xf numFmtId="0" fontId="5" fillId="0" borderId="0" xfId="4" applyFont="1" applyBorder="1" applyAlignment="1">
      <alignment horizontal="center"/>
    </xf>
    <xf numFmtId="0" fontId="9" fillId="0" borderId="0" xfId="4" applyFont="1"/>
    <xf numFmtId="49" fontId="5" fillId="0" borderId="0" xfId="4" applyNumberFormat="1" applyFont="1" applyFill="1" applyBorder="1" applyAlignment="1">
      <alignment horizontal="center" vertical="center" wrapText="1"/>
    </xf>
    <xf numFmtId="1" fontId="9" fillId="0" borderId="1" xfId="5" applyNumberFormat="1" applyFont="1" applyFill="1" applyBorder="1" applyAlignment="1">
      <alignment horizontal="center" vertical="center"/>
    </xf>
    <xf numFmtId="1" fontId="9" fillId="0" borderId="1" xfId="5" applyNumberFormat="1" applyFont="1" applyBorder="1" applyAlignment="1">
      <alignment vertical="center"/>
    </xf>
    <xf numFmtId="1" fontId="9" fillId="0" borderId="1" xfId="5" applyNumberFormat="1" applyFont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/>
    </xf>
    <xf numFmtId="167" fontId="9" fillId="0" borderId="1" xfId="5" applyNumberFormat="1" applyFont="1" applyFill="1" applyBorder="1" applyAlignment="1">
      <alignment horizontal="center" vertical="center"/>
    </xf>
    <xf numFmtId="166" fontId="5" fillId="0" borderId="1" xfId="4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horizontal="center" vertical="center"/>
    </xf>
    <xf numFmtId="0" fontId="12" fillId="0" borderId="0" xfId="4" applyFont="1"/>
    <xf numFmtId="0" fontId="12" fillId="0" borderId="0" xfId="4" applyFont="1" applyAlignment="1">
      <alignment horizontal="center"/>
    </xf>
    <xf numFmtId="49" fontId="6" fillId="0" borderId="0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 vertical="center" wrapText="1"/>
    </xf>
    <xf numFmtId="0" fontId="14" fillId="0" borderId="0" xfId="1" applyFont="1"/>
    <xf numFmtId="0" fontId="7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0" xfId="1" applyFont="1"/>
    <xf numFmtId="2" fontId="5" fillId="0" borderId="1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8" fillId="0" borderId="0" xfId="1" applyFont="1"/>
    <xf numFmtId="0" fontId="6" fillId="0" borderId="0" xfId="1" applyFont="1" applyAlignment="1">
      <alignment horizontal="right" vertical="center" wrapText="1"/>
    </xf>
    <xf numFmtId="168" fontId="0" fillId="0" borderId="0" xfId="0" applyNumberFormat="1"/>
    <xf numFmtId="166" fontId="0" fillId="0" borderId="0" xfId="0" applyNumberFormat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/>
    <xf numFmtId="49" fontId="6" fillId="0" borderId="0" xfId="1" applyNumberFormat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right" vertical="center" wrapText="1"/>
    </xf>
    <xf numFmtId="0" fontId="6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8" fillId="0" borderId="0" xfId="1" applyFont="1"/>
    <xf numFmtId="49" fontId="5" fillId="0" borderId="0" xfId="1" applyNumberFormat="1" applyFont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left" vertical="center" wrapText="1"/>
    </xf>
    <xf numFmtId="0" fontId="5" fillId="0" borderId="0" xfId="4" applyFont="1" applyFill="1" applyAlignment="1">
      <alignment horizontal="center" wrapText="1"/>
    </xf>
    <xf numFmtId="0" fontId="5" fillId="0" borderId="4" xfId="4" applyFont="1" applyBorder="1" applyAlignment="1">
      <alignment horizontal="center" vertical="center"/>
    </xf>
    <xf numFmtId="0" fontId="9" fillId="0" borderId="5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49" fontId="5" fillId="0" borderId="0" xfId="4" applyNumberFormat="1" applyFont="1" applyFill="1" applyBorder="1" applyAlignment="1">
      <alignment horizontal="center" vertical="center" wrapText="1"/>
    </xf>
    <xf numFmtId="49" fontId="5" fillId="0" borderId="0" xfId="4" applyNumberFormat="1" applyFont="1" applyFill="1" applyBorder="1" applyAlignment="1">
      <alignment horizontal="left" vertical="center" wrapText="1"/>
    </xf>
    <xf numFmtId="0" fontId="9" fillId="0" borderId="6" xfId="4" applyFont="1" applyBorder="1" applyAlignment="1">
      <alignment horizontal="center" vertical="center"/>
    </xf>
    <xf numFmtId="0" fontId="5" fillId="0" borderId="4" xfId="4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0" fontId="5" fillId="0" borderId="0" xfId="4" applyFont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0" xfId="4" applyFont="1" applyAlignment="1">
      <alignment horizontal="right" vertical="center" wrapText="1"/>
    </xf>
    <xf numFmtId="9" fontId="5" fillId="0" borderId="0" xfId="4" applyNumberFormat="1" applyFont="1" applyFill="1" applyBorder="1" applyAlignment="1">
      <alignment horizontal="center" vertical="center" wrapText="1"/>
    </xf>
  </cellXfs>
  <cellStyles count="6">
    <cellStyle name="Comma 2" xfId="3"/>
    <cellStyle name="Comma 3" xfId="5"/>
    <cellStyle name="Normal 2" xfId="1"/>
    <cellStyle name="Normal 3" xfId="4"/>
    <cellStyle name="Style 1" xfId="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tabSelected="1" topLeftCell="A5" workbookViewId="0">
      <selection activeCell="D15" sqref="D15"/>
    </sheetView>
  </sheetViews>
  <sheetFormatPr defaultRowHeight="14.4"/>
  <cols>
    <col min="1" max="1" width="3.33203125" customWidth="1"/>
    <col min="2" max="2" width="3.5546875" bestFit="1" customWidth="1"/>
    <col min="3" max="3" width="31.33203125" bestFit="1" customWidth="1"/>
    <col min="4" max="4" width="8.5546875" bestFit="1" customWidth="1"/>
    <col min="5" max="5" width="13.5546875" bestFit="1" customWidth="1"/>
    <col min="6" max="6" width="0.109375" customWidth="1"/>
    <col min="7" max="7" width="8.88671875" bestFit="1" customWidth="1"/>
    <col min="8" max="8" width="13.5546875" bestFit="1" customWidth="1"/>
    <col min="9" max="9" width="22.5546875" customWidth="1"/>
  </cols>
  <sheetData>
    <row r="2" spans="2:8" ht="27.6">
      <c r="B2" s="69"/>
      <c r="C2" s="69"/>
      <c r="D2" s="69"/>
      <c r="E2" s="69"/>
      <c r="F2" s="51"/>
      <c r="G2" s="52"/>
      <c r="H2" s="65" t="s">
        <v>53</v>
      </c>
    </row>
    <row r="3" spans="2:8" ht="29.25" customHeight="1">
      <c r="B3" s="70"/>
      <c r="C3" s="70"/>
      <c r="D3" s="53"/>
      <c r="E3" s="75"/>
      <c r="F3" s="75"/>
      <c r="G3" s="75" t="s">
        <v>18</v>
      </c>
      <c r="H3" s="75"/>
    </row>
    <row r="4" spans="2:8" ht="45" customHeight="1">
      <c r="B4" s="53"/>
      <c r="C4" s="53"/>
      <c r="D4" s="53"/>
      <c r="E4" s="75"/>
      <c r="F4" s="75"/>
      <c r="G4" s="75" t="s">
        <v>61</v>
      </c>
      <c r="H4" s="75"/>
    </row>
    <row r="5" spans="2:8">
      <c r="B5" s="71" t="s">
        <v>0</v>
      </c>
      <c r="C5" s="71"/>
      <c r="D5" s="71"/>
      <c r="E5" s="71"/>
      <c r="F5" s="71"/>
      <c r="G5" s="71"/>
      <c r="H5" s="71"/>
    </row>
    <row r="6" spans="2:8">
      <c r="B6" s="50"/>
      <c r="C6" s="72" t="s">
        <v>49</v>
      </c>
      <c r="D6" s="72"/>
      <c r="E6" s="50"/>
      <c r="F6" s="50"/>
      <c r="G6" s="50"/>
      <c r="H6" s="50"/>
    </row>
    <row r="7" spans="2:8">
      <c r="B7" s="77"/>
      <c r="C7" s="77"/>
      <c r="D7" s="77"/>
      <c r="E7" s="77"/>
      <c r="F7" s="77"/>
      <c r="G7" s="77"/>
      <c r="H7" s="77"/>
    </row>
    <row r="8" spans="2:8" ht="69">
      <c r="B8" s="54" t="s">
        <v>1</v>
      </c>
      <c r="C8" s="55" t="s">
        <v>2</v>
      </c>
      <c r="D8" s="56" t="s">
        <v>3</v>
      </c>
      <c r="E8" s="57" t="s">
        <v>4</v>
      </c>
      <c r="F8" s="57"/>
      <c r="G8" s="57" t="s">
        <v>5</v>
      </c>
      <c r="H8" s="56" t="s">
        <v>6</v>
      </c>
    </row>
    <row r="9" spans="2:8">
      <c r="B9" s="54">
        <v>1</v>
      </c>
      <c r="C9" s="54">
        <v>2</v>
      </c>
      <c r="D9" s="58">
        <v>3</v>
      </c>
      <c r="E9" s="58">
        <v>4</v>
      </c>
      <c r="F9" s="58"/>
      <c r="G9" s="58">
        <v>5</v>
      </c>
      <c r="H9" s="58">
        <v>6</v>
      </c>
    </row>
    <row r="10" spans="2:8">
      <c r="B10" s="54">
        <v>1</v>
      </c>
      <c r="C10" s="54" t="s">
        <v>7</v>
      </c>
      <c r="D10" s="59">
        <v>1</v>
      </c>
      <c r="E10" s="59">
        <v>300000</v>
      </c>
      <c r="F10" s="59">
        <v>170000</v>
      </c>
      <c r="G10" s="59"/>
      <c r="H10" s="59">
        <f>D10*E10</f>
        <v>300000</v>
      </c>
    </row>
    <row r="11" spans="2:8">
      <c r="B11" s="54">
        <v>2</v>
      </c>
      <c r="C11" s="54" t="s">
        <v>8</v>
      </c>
      <c r="D11" s="59">
        <v>1</v>
      </c>
      <c r="E11" s="59">
        <v>135200</v>
      </c>
      <c r="F11" s="59">
        <v>104000</v>
      </c>
      <c r="G11" s="59"/>
      <c r="H11" s="59">
        <f t="shared" ref="H11:H17" si="0">D11*E11</f>
        <v>135200</v>
      </c>
    </row>
    <row r="12" spans="2:8">
      <c r="B12" s="54">
        <v>3</v>
      </c>
      <c r="C12" s="54" t="s">
        <v>9</v>
      </c>
      <c r="D12" s="59">
        <v>1</v>
      </c>
      <c r="E12" s="59">
        <v>135200</v>
      </c>
      <c r="F12" s="59">
        <v>104000</v>
      </c>
      <c r="G12" s="59"/>
      <c r="H12" s="59">
        <f t="shared" si="0"/>
        <v>135200</v>
      </c>
    </row>
    <row r="13" spans="2:8">
      <c r="B13" s="54">
        <v>4</v>
      </c>
      <c r="C13" s="60" t="s">
        <v>10</v>
      </c>
      <c r="D13" s="59">
        <v>1</v>
      </c>
      <c r="E13" s="59">
        <v>135200</v>
      </c>
      <c r="F13" s="59">
        <v>104000</v>
      </c>
      <c r="G13" s="59"/>
      <c r="H13" s="59">
        <f t="shared" si="0"/>
        <v>135200</v>
      </c>
    </row>
    <row r="14" spans="2:8">
      <c r="B14" s="54">
        <v>5</v>
      </c>
      <c r="C14" s="54" t="s">
        <v>11</v>
      </c>
      <c r="D14" s="59">
        <v>2</v>
      </c>
      <c r="E14" s="59">
        <v>135200</v>
      </c>
      <c r="F14" s="59">
        <v>104000</v>
      </c>
      <c r="G14" s="59"/>
      <c r="H14" s="59">
        <f t="shared" si="0"/>
        <v>270400</v>
      </c>
    </row>
    <row r="15" spans="2:8">
      <c r="B15" s="54">
        <v>6</v>
      </c>
      <c r="C15" s="60" t="s">
        <v>12</v>
      </c>
      <c r="D15" s="59">
        <v>1</v>
      </c>
      <c r="E15" s="59">
        <v>135200</v>
      </c>
      <c r="F15" s="59">
        <v>104000</v>
      </c>
      <c r="G15" s="59"/>
      <c r="H15" s="59">
        <f t="shared" si="0"/>
        <v>135200</v>
      </c>
    </row>
    <row r="16" spans="2:8">
      <c r="B16" s="54">
        <v>7</v>
      </c>
      <c r="C16" s="60" t="s">
        <v>13</v>
      </c>
      <c r="D16" s="59">
        <v>1</v>
      </c>
      <c r="E16" s="59">
        <v>135200</v>
      </c>
      <c r="F16" s="59">
        <v>104000</v>
      </c>
      <c r="G16" s="59"/>
      <c r="H16" s="59">
        <f t="shared" si="0"/>
        <v>135200</v>
      </c>
    </row>
    <row r="17" spans="2:9">
      <c r="B17" s="54">
        <v>8</v>
      </c>
      <c r="C17" s="60" t="s">
        <v>14</v>
      </c>
      <c r="D17" s="59">
        <v>3</v>
      </c>
      <c r="E17" s="59">
        <v>135200</v>
      </c>
      <c r="F17" s="59">
        <v>104000</v>
      </c>
      <c r="G17" s="59"/>
      <c r="H17" s="59">
        <f t="shared" si="0"/>
        <v>405600</v>
      </c>
    </row>
    <row r="18" spans="2:9">
      <c r="B18" s="73" t="s">
        <v>15</v>
      </c>
      <c r="C18" s="76"/>
      <c r="D18" s="76"/>
      <c r="E18" s="76"/>
      <c r="F18" s="76"/>
      <c r="G18" s="76"/>
      <c r="H18" s="74"/>
    </row>
    <row r="19" spans="2:9">
      <c r="B19" s="54">
        <v>9</v>
      </c>
      <c r="C19" s="60" t="s">
        <v>16</v>
      </c>
      <c r="D19" s="58">
        <v>17</v>
      </c>
      <c r="E19" s="59">
        <v>135200</v>
      </c>
      <c r="F19" s="59"/>
      <c r="G19" s="59"/>
      <c r="H19" s="59">
        <f>D19*E19</f>
        <v>2298400</v>
      </c>
    </row>
    <row r="20" spans="2:9">
      <c r="B20" s="73" t="s">
        <v>17</v>
      </c>
      <c r="C20" s="74"/>
      <c r="D20" s="2">
        <f>D10+D11+D12+D13+D14+D15+D16+D17+D19</f>
        <v>28</v>
      </c>
      <c r="E20" s="1">
        <f>E10+E11+E12+E13+E14+E15+E16+E17+E19</f>
        <v>1381600</v>
      </c>
      <c r="F20" s="1">
        <f>SUM(F10:F17)</f>
        <v>898000</v>
      </c>
      <c r="G20" s="1">
        <v>0</v>
      </c>
      <c r="H20" s="1">
        <f>SUM(H10:H17)+H19</f>
        <v>3950400</v>
      </c>
      <c r="I20" s="67">
        <f>SUM(H20)*12</f>
        <v>47404800</v>
      </c>
    </row>
    <row r="21" spans="2:9">
      <c r="B21" s="61"/>
      <c r="C21" s="61"/>
      <c r="D21" s="61"/>
      <c r="E21" s="61"/>
      <c r="F21" s="61"/>
      <c r="G21" s="61"/>
      <c r="H21" s="61"/>
    </row>
    <row r="22" spans="2:9">
      <c r="B22" s="68" t="s">
        <v>54</v>
      </c>
      <c r="C22" s="68"/>
      <c r="D22" s="68"/>
      <c r="E22" s="68"/>
      <c r="F22" s="68"/>
      <c r="G22" s="68"/>
      <c r="H22" s="68"/>
    </row>
  </sheetData>
  <mergeCells count="12">
    <mergeCell ref="B22:H22"/>
    <mergeCell ref="B2:E2"/>
    <mergeCell ref="B3:C3"/>
    <mergeCell ref="B5:H5"/>
    <mergeCell ref="C6:D6"/>
    <mergeCell ref="B20:C20"/>
    <mergeCell ref="E3:F3"/>
    <mergeCell ref="G3:H3"/>
    <mergeCell ref="E4:F4"/>
    <mergeCell ref="G4:H4"/>
    <mergeCell ref="B18:H18"/>
    <mergeCell ref="B7:H7"/>
  </mergeCells>
  <pageMargins left="0.48" right="0.2800000000000000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topLeftCell="A7" workbookViewId="0">
      <selection activeCell="E11" sqref="E11"/>
    </sheetView>
  </sheetViews>
  <sheetFormatPr defaultRowHeight="14.4"/>
  <cols>
    <col min="1" max="1" width="1.33203125" customWidth="1"/>
    <col min="2" max="2" width="3.6640625" bestFit="1" customWidth="1"/>
    <col min="3" max="3" width="26.44140625" customWidth="1"/>
    <col min="4" max="4" width="10.33203125" customWidth="1"/>
    <col min="5" max="5" width="13.44140625" customWidth="1"/>
    <col min="6" max="6" width="13" customWidth="1"/>
    <col min="7" max="7" width="19.6640625" customWidth="1"/>
    <col min="8" max="8" width="15.21875" customWidth="1"/>
    <col min="9" max="9" width="15.109375" customWidth="1"/>
  </cols>
  <sheetData>
    <row r="2" spans="2:7" ht="15.6">
      <c r="B2" s="4"/>
      <c r="C2" s="5"/>
      <c r="D2" s="6"/>
      <c r="E2" s="5"/>
      <c r="F2" s="7"/>
      <c r="G2" s="63" t="s">
        <v>58</v>
      </c>
    </row>
    <row r="3" spans="2:7" ht="15.6">
      <c r="B3" s="4"/>
      <c r="C3" s="64"/>
      <c r="D3" s="6"/>
      <c r="E3" s="64"/>
      <c r="F3" s="81" t="s">
        <v>18</v>
      </c>
      <c r="G3" s="81"/>
    </row>
    <row r="4" spans="2:7" ht="30.75" customHeight="1">
      <c r="B4" s="84"/>
      <c r="C4" s="84"/>
      <c r="D4" s="5"/>
      <c r="E4" s="80" t="s">
        <v>62</v>
      </c>
      <c r="F4" s="80"/>
      <c r="G4" s="80"/>
    </row>
    <row r="5" spans="2:7" ht="15.75" customHeight="1">
      <c r="B5" s="4"/>
      <c r="C5" s="5"/>
      <c r="D5" s="5"/>
      <c r="E5" s="80"/>
      <c r="F5" s="80"/>
      <c r="G5" s="80"/>
    </row>
    <row r="6" spans="2:7" ht="15">
      <c r="B6" s="85" t="s">
        <v>19</v>
      </c>
      <c r="C6" s="85"/>
      <c r="D6" s="85"/>
      <c r="E6" s="85"/>
      <c r="F6" s="85"/>
      <c r="G6" s="85"/>
    </row>
    <row r="7" spans="2:7" ht="19.5" customHeight="1">
      <c r="B7" s="86" t="s">
        <v>47</v>
      </c>
      <c r="C7" s="86"/>
      <c r="D7" s="86"/>
      <c r="E7" s="3" t="s">
        <v>46</v>
      </c>
      <c r="F7" s="3"/>
      <c r="G7" s="3"/>
    </row>
    <row r="8" spans="2:7" ht="15">
      <c r="B8" s="8"/>
      <c r="C8" s="8"/>
      <c r="D8" s="8"/>
      <c r="E8" s="8"/>
      <c r="F8" s="8"/>
      <c r="G8" s="8"/>
    </row>
    <row r="9" spans="2:7" ht="75">
      <c r="B9" s="9" t="s">
        <v>1</v>
      </c>
      <c r="C9" s="10" t="s">
        <v>2</v>
      </c>
      <c r="D9" s="11" t="s">
        <v>3</v>
      </c>
      <c r="E9" s="12" t="s">
        <v>20</v>
      </c>
      <c r="F9" s="12" t="s">
        <v>5</v>
      </c>
      <c r="G9" s="11" t="s">
        <v>21</v>
      </c>
    </row>
    <row r="10" spans="2:7" ht="15">
      <c r="B10" s="9">
        <v>1</v>
      </c>
      <c r="C10" s="9">
        <v>2</v>
      </c>
      <c r="D10" s="13">
        <v>3</v>
      </c>
      <c r="E10" s="13">
        <v>4</v>
      </c>
      <c r="F10" s="13">
        <v>5</v>
      </c>
      <c r="G10" s="13">
        <v>6</v>
      </c>
    </row>
    <row r="11" spans="2:7" ht="15">
      <c r="B11" s="9">
        <v>1</v>
      </c>
      <c r="C11" s="9" t="s">
        <v>7</v>
      </c>
      <c r="D11" s="13">
        <v>1</v>
      </c>
      <c r="E11" s="14">
        <v>195000</v>
      </c>
      <c r="F11" s="14"/>
      <c r="G11" s="14">
        <f>D11*E11</f>
        <v>195000</v>
      </c>
    </row>
    <row r="12" spans="2:7" ht="15">
      <c r="B12" s="9">
        <v>2</v>
      </c>
      <c r="C12" s="9" t="s">
        <v>22</v>
      </c>
      <c r="D12" s="13">
        <v>1</v>
      </c>
      <c r="E12" s="14">
        <v>135200</v>
      </c>
      <c r="F12" s="14"/>
      <c r="G12" s="14">
        <f t="shared" ref="G12:G23" si="0">D12*E12</f>
        <v>135200</v>
      </c>
    </row>
    <row r="13" spans="2:7" ht="15">
      <c r="B13" s="9">
        <v>3</v>
      </c>
      <c r="C13" s="9" t="s">
        <v>23</v>
      </c>
      <c r="D13" s="13">
        <v>6</v>
      </c>
      <c r="E13" s="14">
        <v>135200</v>
      </c>
      <c r="F13" s="14"/>
      <c r="G13" s="14">
        <f t="shared" si="0"/>
        <v>811200</v>
      </c>
    </row>
    <row r="14" spans="2:7" ht="15">
      <c r="B14" s="9">
        <v>4</v>
      </c>
      <c r="C14" s="9" t="s">
        <v>24</v>
      </c>
      <c r="D14" s="13">
        <v>2</v>
      </c>
      <c r="E14" s="14">
        <v>135200</v>
      </c>
      <c r="F14" s="14"/>
      <c r="G14" s="14">
        <f t="shared" si="0"/>
        <v>270400</v>
      </c>
    </row>
    <row r="15" spans="2:7" ht="15">
      <c r="B15" s="9">
        <v>5</v>
      </c>
      <c r="C15" s="9" t="s">
        <v>44</v>
      </c>
      <c r="D15" s="13">
        <v>1.25</v>
      </c>
      <c r="E15" s="14">
        <v>135200</v>
      </c>
      <c r="F15" s="14"/>
      <c r="G15" s="14">
        <f t="shared" si="0"/>
        <v>169000</v>
      </c>
    </row>
    <row r="16" spans="2:7" ht="15">
      <c r="B16" s="9">
        <v>6</v>
      </c>
      <c r="C16" s="9" t="s">
        <v>45</v>
      </c>
      <c r="D16" s="13">
        <v>1</v>
      </c>
      <c r="E16" s="14">
        <v>135200</v>
      </c>
      <c r="F16" s="14"/>
      <c r="G16" s="14">
        <f t="shared" si="0"/>
        <v>135200</v>
      </c>
    </row>
    <row r="17" spans="2:8" ht="15">
      <c r="B17" s="9">
        <v>7</v>
      </c>
      <c r="C17" s="13" t="s">
        <v>25</v>
      </c>
      <c r="D17" s="13">
        <v>1</v>
      </c>
      <c r="E17" s="14">
        <v>135200</v>
      </c>
      <c r="F17" s="14"/>
      <c r="G17" s="14">
        <f t="shared" si="0"/>
        <v>135200</v>
      </c>
    </row>
    <row r="18" spans="2:8" ht="15">
      <c r="B18" s="9">
        <v>8</v>
      </c>
      <c r="C18" s="9" t="s">
        <v>26</v>
      </c>
      <c r="D18" s="13">
        <v>1</v>
      </c>
      <c r="E18" s="14">
        <v>135200</v>
      </c>
      <c r="F18" s="14"/>
      <c r="G18" s="14">
        <f t="shared" si="0"/>
        <v>135200</v>
      </c>
    </row>
    <row r="19" spans="2:8" ht="30">
      <c r="B19" s="9">
        <v>9</v>
      </c>
      <c r="C19" s="15" t="s">
        <v>27</v>
      </c>
      <c r="D19" s="14">
        <v>3</v>
      </c>
      <c r="E19" s="14">
        <v>135200</v>
      </c>
      <c r="F19" s="14"/>
      <c r="G19" s="14">
        <f t="shared" si="0"/>
        <v>405600</v>
      </c>
    </row>
    <row r="20" spans="2:8" ht="30">
      <c r="B20" s="9">
        <v>10</v>
      </c>
      <c r="C20" s="15" t="s">
        <v>28</v>
      </c>
      <c r="D20" s="14">
        <v>1</v>
      </c>
      <c r="E20" s="14">
        <v>135200</v>
      </c>
      <c r="F20" s="14"/>
      <c r="G20" s="14">
        <f t="shared" si="0"/>
        <v>135200</v>
      </c>
    </row>
    <row r="21" spans="2:8" ht="30">
      <c r="B21" s="9">
        <v>11</v>
      </c>
      <c r="C21" s="15" t="s">
        <v>29</v>
      </c>
      <c r="D21" s="14">
        <v>1</v>
      </c>
      <c r="E21" s="14">
        <v>135200</v>
      </c>
      <c r="F21" s="14"/>
      <c r="G21" s="14">
        <f t="shared" si="0"/>
        <v>135200</v>
      </c>
    </row>
    <row r="22" spans="2:8" ht="15">
      <c r="B22" s="9">
        <v>12</v>
      </c>
      <c r="C22" s="9" t="s">
        <v>30</v>
      </c>
      <c r="D22" s="13">
        <v>1</v>
      </c>
      <c r="E22" s="14">
        <v>135200</v>
      </c>
      <c r="F22" s="14"/>
      <c r="G22" s="14">
        <f t="shared" si="0"/>
        <v>135200</v>
      </c>
    </row>
    <row r="23" spans="2:8" ht="15">
      <c r="B23" s="9">
        <v>13</v>
      </c>
      <c r="C23" s="16" t="s">
        <v>14</v>
      </c>
      <c r="D23" s="13">
        <v>2</v>
      </c>
      <c r="E23" s="14">
        <v>135200</v>
      </c>
      <c r="F23" s="14"/>
      <c r="G23" s="14">
        <f t="shared" si="0"/>
        <v>270400</v>
      </c>
    </row>
    <row r="24" spans="2:8" ht="15.6">
      <c r="B24" s="82" t="s">
        <v>17</v>
      </c>
      <c r="C24" s="83"/>
      <c r="D24" s="62">
        <f>SUM(D11:D23)</f>
        <v>22.25</v>
      </c>
      <c r="E24" s="17">
        <f>SUM(E11:E23)</f>
        <v>1817400</v>
      </c>
      <c r="F24" s="17">
        <v>0</v>
      </c>
      <c r="G24" s="17">
        <f>SUM(G11:G23)</f>
        <v>3068000</v>
      </c>
      <c r="H24">
        <f>SUM(G24)*12</f>
        <v>36816000</v>
      </c>
    </row>
    <row r="25" spans="2:8" ht="15.6">
      <c r="B25" s="18"/>
      <c r="C25" s="18"/>
      <c r="D25" s="18"/>
      <c r="E25" s="18"/>
      <c r="F25" s="18"/>
      <c r="G25" s="18"/>
    </row>
    <row r="26" spans="2:8" ht="15.6">
      <c r="B26" s="78" t="s">
        <v>55</v>
      </c>
      <c r="C26" s="79"/>
      <c r="D26" s="79"/>
      <c r="E26" s="79"/>
      <c r="F26" s="79"/>
      <c r="G26" s="79"/>
    </row>
  </sheetData>
  <mergeCells count="7">
    <mergeCell ref="B26:G26"/>
    <mergeCell ref="E4:G5"/>
    <mergeCell ref="F3:G3"/>
    <mergeCell ref="B24:C24"/>
    <mergeCell ref="B4:C4"/>
    <mergeCell ref="B6:G6"/>
    <mergeCell ref="B7:D7"/>
  </mergeCells>
  <pageMargins left="0.7" right="0.3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"/>
  <sheetViews>
    <sheetView topLeftCell="A4" workbookViewId="0">
      <selection activeCell="H20" sqref="H20"/>
    </sheetView>
  </sheetViews>
  <sheetFormatPr defaultRowHeight="14.4"/>
  <cols>
    <col min="1" max="1" width="4.44140625" customWidth="1"/>
    <col min="2" max="2" width="3.6640625" bestFit="1" customWidth="1"/>
    <col min="3" max="3" width="20.33203125" customWidth="1"/>
    <col min="4" max="4" width="18" customWidth="1"/>
    <col min="5" max="5" width="17.109375" customWidth="1"/>
    <col min="6" max="6" width="12.109375" customWidth="1"/>
    <col min="7" max="7" width="17.5546875" customWidth="1"/>
    <col min="8" max="8" width="21.88671875" customWidth="1"/>
  </cols>
  <sheetData>
    <row r="2" spans="2:7" ht="37.5" customHeight="1">
      <c r="B2" s="22"/>
      <c r="C2" s="22"/>
      <c r="D2" s="22"/>
      <c r="E2" s="22"/>
      <c r="F2" s="22"/>
      <c r="G2" s="23" t="s">
        <v>59</v>
      </c>
    </row>
    <row r="3" spans="2:7" ht="37.5" customHeight="1">
      <c r="B3" s="22"/>
      <c r="C3" s="22"/>
      <c r="D3" s="22"/>
      <c r="E3" s="22"/>
      <c r="F3" s="87" t="s">
        <v>18</v>
      </c>
      <c r="G3" s="87"/>
    </row>
    <row r="4" spans="2:7" ht="35.25" customHeight="1">
      <c r="B4" s="22"/>
      <c r="C4" s="22"/>
      <c r="D4" s="24"/>
      <c r="E4" s="24"/>
      <c r="F4" s="97" t="s">
        <v>62</v>
      </c>
      <c r="G4" s="97"/>
    </row>
    <row r="5" spans="2:7" ht="33" customHeight="1">
      <c r="B5" s="22"/>
      <c r="C5" s="22"/>
      <c r="D5" s="24"/>
      <c r="E5" s="24"/>
      <c r="F5" s="97"/>
      <c r="G5" s="97"/>
    </row>
    <row r="6" spans="2:7" ht="11.25" customHeight="1">
      <c r="B6" s="22"/>
      <c r="C6" s="25"/>
      <c r="D6" s="25"/>
      <c r="E6" s="26"/>
      <c r="F6" s="26"/>
      <c r="G6" s="26"/>
    </row>
    <row r="7" spans="2:7" ht="30" customHeight="1">
      <c r="B7" s="92" t="s">
        <v>31</v>
      </c>
      <c r="C7" s="92"/>
      <c r="D7" s="92"/>
      <c r="E7" s="92"/>
      <c r="F7" s="92"/>
      <c r="G7" s="92"/>
    </row>
    <row r="8" spans="2:7" ht="12.75" customHeight="1">
      <c r="B8" s="19"/>
      <c r="C8" s="19"/>
      <c r="D8" s="19"/>
      <c r="E8" s="19"/>
      <c r="F8" s="19"/>
      <c r="G8" s="19"/>
    </row>
    <row r="9" spans="2:7" ht="31.5" customHeight="1">
      <c r="B9" s="20"/>
      <c r="C9" s="93" t="s">
        <v>51</v>
      </c>
      <c r="D9" s="93"/>
      <c r="E9" s="20"/>
      <c r="F9" s="20"/>
      <c r="G9" s="20"/>
    </row>
    <row r="10" spans="2:7" ht="15">
      <c r="B10" s="94"/>
      <c r="C10" s="94"/>
      <c r="D10" s="94"/>
      <c r="E10" s="94"/>
      <c r="F10" s="94"/>
      <c r="G10" s="94"/>
    </row>
    <row r="11" spans="2:7" ht="60">
      <c r="B11" s="27" t="s">
        <v>1</v>
      </c>
      <c r="C11" s="28" t="s">
        <v>2</v>
      </c>
      <c r="D11" s="29" t="s">
        <v>3</v>
      </c>
      <c r="E11" s="30" t="s">
        <v>32</v>
      </c>
      <c r="F11" s="30" t="s">
        <v>5</v>
      </c>
      <c r="G11" s="29" t="s">
        <v>33</v>
      </c>
    </row>
    <row r="12" spans="2:7" ht="15">
      <c r="B12" s="27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</row>
    <row r="13" spans="2:7" ht="15">
      <c r="B13" s="27">
        <v>1</v>
      </c>
      <c r="C13" s="31" t="s">
        <v>7</v>
      </c>
      <c r="D13" s="32">
        <v>1</v>
      </c>
      <c r="E13" s="32">
        <v>175500</v>
      </c>
      <c r="F13" s="32"/>
      <c r="G13" s="32">
        <f>D13*E13</f>
        <v>175500</v>
      </c>
    </row>
    <row r="14" spans="2:7" ht="15">
      <c r="B14" s="27">
        <v>2</v>
      </c>
      <c r="C14" s="31" t="s">
        <v>30</v>
      </c>
      <c r="D14" s="32">
        <v>4</v>
      </c>
      <c r="E14" s="32">
        <v>135200</v>
      </c>
      <c r="F14" s="32"/>
      <c r="G14" s="32">
        <f t="shared" ref="G14:G16" si="0">D14*E14</f>
        <v>540800</v>
      </c>
    </row>
    <row r="15" spans="2:7" ht="15">
      <c r="B15" s="27">
        <v>3</v>
      </c>
      <c r="C15" s="31" t="s">
        <v>50</v>
      </c>
      <c r="D15" s="32">
        <v>1</v>
      </c>
      <c r="E15" s="32">
        <v>135200</v>
      </c>
      <c r="F15" s="32"/>
      <c r="G15" s="32">
        <f t="shared" si="0"/>
        <v>135200</v>
      </c>
    </row>
    <row r="16" spans="2:7" ht="15">
      <c r="B16" s="27">
        <v>4</v>
      </c>
      <c r="C16" s="31" t="s">
        <v>14</v>
      </c>
      <c r="D16" s="33">
        <v>0.5</v>
      </c>
      <c r="E16" s="32">
        <v>135200</v>
      </c>
      <c r="F16" s="32"/>
      <c r="G16" s="32">
        <f t="shared" si="0"/>
        <v>67600</v>
      </c>
    </row>
    <row r="17" spans="2:8" ht="15">
      <c r="B17" s="88" t="s">
        <v>34</v>
      </c>
      <c r="C17" s="89"/>
      <c r="D17" s="89"/>
      <c r="E17" s="89"/>
      <c r="F17" s="89"/>
      <c r="G17" s="90"/>
    </row>
    <row r="18" spans="2:8" ht="15">
      <c r="B18" s="27">
        <v>5</v>
      </c>
      <c r="C18" s="31" t="s">
        <v>30</v>
      </c>
      <c r="D18" s="34">
        <v>8</v>
      </c>
      <c r="E18" s="32">
        <v>135200</v>
      </c>
      <c r="F18" s="32"/>
      <c r="G18" s="32">
        <f>D18*E18</f>
        <v>1081600</v>
      </c>
    </row>
    <row r="19" spans="2:8" ht="15.6">
      <c r="B19" s="95" t="s">
        <v>17</v>
      </c>
      <c r="C19" s="96"/>
      <c r="D19" s="35">
        <f>D13+D14+D16+D18</f>
        <v>13.5</v>
      </c>
      <c r="E19" s="36">
        <f>SUM(E13:E16,E18)</f>
        <v>716300</v>
      </c>
      <c r="F19" s="36">
        <v>0</v>
      </c>
      <c r="G19" s="36">
        <f>SUM(G13:G16,G18)</f>
        <v>2000700</v>
      </c>
      <c r="H19">
        <f>SUM(G19*12)</f>
        <v>24008400</v>
      </c>
    </row>
    <row r="20" spans="2:8" ht="15.6">
      <c r="B20" s="37"/>
      <c r="C20" s="21"/>
      <c r="D20" s="38"/>
      <c r="E20" s="38"/>
      <c r="F20" s="38"/>
      <c r="G20" s="38"/>
    </row>
    <row r="21" spans="2:8" ht="15.6">
      <c r="B21" s="37"/>
      <c r="C21" s="21"/>
      <c r="D21" s="38"/>
      <c r="E21" s="38"/>
      <c r="F21" s="38"/>
      <c r="G21" s="38"/>
    </row>
    <row r="22" spans="2:8" ht="15.6">
      <c r="B22" s="39"/>
      <c r="C22" s="91" t="s">
        <v>56</v>
      </c>
      <c r="D22" s="91"/>
      <c r="E22" s="91"/>
      <c r="F22" s="91"/>
      <c r="G22" s="91"/>
    </row>
  </sheetData>
  <mergeCells count="8">
    <mergeCell ref="F3:G3"/>
    <mergeCell ref="B17:G17"/>
    <mergeCell ref="C22:G22"/>
    <mergeCell ref="B7:G7"/>
    <mergeCell ref="C9:D9"/>
    <mergeCell ref="B10:G10"/>
    <mergeCell ref="B19:C19"/>
    <mergeCell ref="F4:G5"/>
  </mergeCells>
  <pageMargins left="0.7" right="0.24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4" workbookViewId="0">
      <selection activeCell="G9" sqref="G9"/>
    </sheetView>
  </sheetViews>
  <sheetFormatPr defaultRowHeight="14.4"/>
  <cols>
    <col min="1" max="1" width="5" customWidth="1"/>
    <col min="2" max="2" width="28.44140625" customWidth="1"/>
    <col min="3" max="3" width="11.5546875" customWidth="1"/>
    <col min="4" max="4" width="16.5546875" customWidth="1"/>
    <col min="5" max="5" width="0.109375" customWidth="1"/>
    <col min="6" max="6" width="9.88671875" customWidth="1"/>
    <col min="7" max="7" width="19" customWidth="1"/>
    <col min="8" max="8" width="21.109375" customWidth="1"/>
    <col min="10" max="10" width="14.77734375" customWidth="1"/>
  </cols>
  <sheetData>
    <row r="1" spans="1:7" ht="47.25" customHeight="1">
      <c r="C1" s="22"/>
      <c r="D1" s="22"/>
      <c r="E1" s="22"/>
      <c r="F1" s="102" t="s">
        <v>60</v>
      </c>
      <c r="G1" s="102"/>
    </row>
    <row r="2" spans="1:7" ht="33" customHeight="1">
      <c r="C2" s="101"/>
      <c r="D2" s="101"/>
      <c r="E2" s="97" t="s">
        <v>18</v>
      </c>
      <c r="F2" s="97"/>
      <c r="G2" s="97"/>
    </row>
    <row r="3" spans="1:7" ht="47.25" customHeight="1">
      <c r="C3" s="24"/>
      <c r="D3" s="97" t="s">
        <v>62</v>
      </c>
      <c r="E3" s="97"/>
      <c r="F3" s="97"/>
      <c r="G3" s="97"/>
    </row>
    <row r="4" spans="1:7" ht="58.5" customHeight="1">
      <c r="A4" s="92" t="s">
        <v>35</v>
      </c>
      <c r="B4" s="92"/>
      <c r="C4" s="92"/>
      <c r="D4" s="92"/>
      <c r="E4" s="92"/>
      <c r="F4" s="92"/>
      <c r="G4" s="92"/>
    </row>
    <row r="5" spans="1:7" ht="51.75" customHeight="1">
      <c r="A5" s="40"/>
      <c r="B5" s="40" t="s">
        <v>36</v>
      </c>
      <c r="C5" s="40" t="s">
        <v>52</v>
      </c>
      <c r="D5" s="40"/>
      <c r="E5" s="40"/>
      <c r="F5" s="40"/>
      <c r="G5" s="40"/>
    </row>
    <row r="6" spans="1:7" ht="70.5" customHeight="1">
      <c r="A6" s="27" t="s">
        <v>1</v>
      </c>
      <c r="B6" s="30" t="s">
        <v>37</v>
      </c>
      <c r="C6" s="29" t="s">
        <v>3</v>
      </c>
      <c r="D6" s="30" t="s">
        <v>32</v>
      </c>
      <c r="E6" s="30"/>
      <c r="F6" s="30" t="s">
        <v>5</v>
      </c>
      <c r="G6" s="29" t="s">
        <v>33</v>
      </c>
    </row>
    <row r="7" spans="1:7" ht="15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</row>
    <row r="8" spans="1:7" ht="15">
      <c r="A8" s="27">
        <v>1</v>
      </c>
      <c r="B8" s="31" t="s">
        <v>38</v>
      </c>
      <c r="C8" s="41">
        <v>1</v>
      </c>
      <c r="D8" s="42">
        <v>195000</v>
      </c>
      <c r="E8" s="43">
        <f t="shared" ref="E8" si="0">C8*D8</f>
        <v>195000</v>
      </c>
      <c r="F8" s="43"/>
      <c r="G8" s="41">
        <v>195000</v>
      </c>
    </row>
    <row r="9" spans="1:7" ht="15">
      <c r="A9" s="27">
        <v>2</v>
      </c>
      <c r="B9" s="31" t="s">
        <v>39</v>
      </c>
      <c r="C9" s="41">
        <v>7</v>
      </c>
      <c r="D9" s="42">
        <v>135200</v>
      </c>
      <c r="E9" s="43">
        <f>C9*D9</f>
        <v>946400</v>
      </c>
      <c r="F9" s="43"/>
      <c r="G9" s="41">
        <f t="shared" ref="G9:G12" si="1">C9*D9</f>
        <v>946400</v>
      </c>
    </row>
    <row r="10" spans="1:7" ht="15">
      <c r="A10" s="27">
        <v>3</v>
      </c>
      <c r="B10" s="31" t="s">
        <v>41</v>
      </c>
      <c r="C10" s="41">
        <v>1</v>
      </c>
      <c r="D10" s="42">
        <v>135200</v>
      </c>
      <c r="E10" s="43">
        <f t="shared" ref="E10:E12" si="2">C10*D10</f>
        <v>135200</v>
      </c>
      <c r="F10" s="43"/>
      <c r="G10" s="41">
        <f t="shared" si="1"/>
        <v>135200</v>
      </c>
    </row>
    <row r="11" spans="1:7" ht="15">
      <c r="A11" s="27">
        <v>4</v>
      </c>
      <c r="B11" s="31" t="s">
        <v>48</v>
      </c>
      <c r="C11" s="41">
        <v>1</v>
      </c>
      <c r="D11" s="42">
        <v>135200</v>
      </c>
      <c r="E11" s="43">
        <f t="shared" si="2"/>
        <v>135200</v>
      </c>
      <c r="F11" s="43"/>
      <c r="G11" s="41">
        <f t="shared" si="1"/>
        <v>135200</v>
      </c>
    </row>
    <row r="12" spans="1:7" ht="15">
      <c r="A12" s="27">
        <v>5</v>
      </c>
      <c r="B12" s="31" t="s">
        <v>14</v>
      </c>
      <c r="C12" s="41">
        <v>2</v>
      </c>
      <c r="D12" s="42">
        <v>135200</v>
      </c>
      <c r="E12" s="43">
        <f t="shared" si="2"/>
        <v>270400</v>
      </c>
      <c r="F12" s="43"/>
      <c r="G12" s="41">
        <f t="shared" si="1"/>
        <v>270400</v>
      </c>
    </row>
    <row r="13" spans="1:7" ht="15">
      <c r="A13" s="88" t="s">
        <v>42</v>
      </c>
      <c r="B13" s="99"/>
      <c r="C13" s="99"/>
      <c r="D13" s="99"/>
      <c r="E13" s="99"/>
      <c r="F13" s="99"/>
      <c r="G13" s="100"/>
    </row>
    <row r="14" spans="1:7" ht="15">
      <c r="A14" s="27">
        <v>6</v>
      </c>
      <c r="B14" s="44" t="s">
        <v>40</v>
      </c>
      <c r="C14" s="41">
        <v>2</v>
      </c>
      <c r="D14" s="42">
        <v>135200</v>
      </c>
      <c r="E14" s="43"/>
      <c r="F14" s="43"/>
      <c r="G14" s="41">
        <f>C14*D14</f>
        <v>270400</v>
      </c>
    </row>
    <row r="15" spans="1:7" ht="15">
      <c r="A15" s="27">
        <v>7</v>
      </c>
      <c r="B15" s="44" t="s">
        <v>39</v>
      </c>
      <c r="C15" s="41">
        <v>5</v>
      </c>
      <c r="D15" s="42">
        <v>135200</v>
      </c>
      <c r="E15" s="43"/>
      <c r="F15" s="43"/>
      <c r="G15" s="41">
        <f t="shared" ref="G15" si="3">C15*D15</f>
        <v>676000</v>
      </c>
    </row>
    <row r="16" spans="1:7" ht="15">
      <c r="A16" s="27">
        <v>8</v>
      </c>
      <c r="B16" s="44" t="s">
        <v>14</v>
      </c>
      <c r="C16" s="45" t="s">
        <v>43</v>
      </c>
      <c r="D16" s="42">
        <v>135200</v>
      </c>
      <c r="E16" s="43"/>
      <c r="F16" s="43"/>
      <c r="G16" s="41">
        <f>D16</f>
        <v>135200</v>
      </c>
    </row>
    <row r="17" spans="1:8" ht="15">
      <c r="A17" s="88" t="s">
        <v>17</v>
      </c>
      <c r="B17" s="100"/>
      <c r="C17" s="46">
        <v>20</v>
      </c>
      <c r="D17" s="47">
        <f>SUM(D8:D12)+SUM(D14:D16)</f>
        <v>1141400</v>
      </c>
      <c r="E17" s="47">
        <v>1196980</v>
      </c>
      <c r="F17" s="47">
        <v>0</v>
      </c>
      <c r="G17" s="47">
        <f>SUM(G8:G12,G14:G16)</f>
        <v>2763800</v>
      </c>
      <c r="H17" s="66">
        <f>SUM(G17*12)</f>
        <v>33165600</v>
      </c>
    </row>
    <row r="18" spans="1:8" ht="15.6">
      <c r="A18" s="48"/>
      <c r="B18" s="48"/>
      <c r="C18" s="48"/>
      <c r="D18" s="49"/>
      <c r="E18" s="48"/>
      <c r="F18" s="48"/>
      <c r="G18" s="48"/>
    </row>
    <row r="19" spans="1:8" ht="15.6">
      <c r="A19" s="98" t="s">
        <v>57</v>
      </c>
      <c r="B19" s="98"/>
      <c r="C19" s="98"/>
      <c r="D19" s="98"/>
      <c r="E19" s="98"/>
      <c r="F19" s="98"/>
      <c r="G19" s="98"/>
    </row>
  </sheetData>
  <mergeCells count="8">
    <mergeCell ref="A19:G19"/>
    <mergeCell ref="A13:G13"/>
    <mergeCell ref="C2:D2"/>
    <mergeCell ref="F1:G1"/>
    <mergeCell ref="E2:G2"/>
    <mergeCell ref="D3:G3"/>
    <mergeCell ref="A4:G4"/>
    <mergeCell ref="A17:B17"/>
  </mergeCells>
  <pageMargins left="0.43" right="0.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Մշակույթի տուն</vt:lpstr>
      <vt:lpstr>Երաժշտական և արվեստի դպրոց</vt:lpstr>
      <vt:lpstr>Գրադարան</vt:lpstr>
      <vt:lpstr>Մարզադպրոց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2025-11-05T14:16:52Z</dcterms:modified>
</cp:coreProperties>
</file>