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240" yWindow="-225" windowWidth="12165" windowHeight="7455" tabRatio="525" activeTab="5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  <sheet name="hat6 7)" sheetId="8" r:id="rId7"/>
  </sheets>
  <calcPr calcId="125725"/>
</workbook>
</file>

<file path=xl/calcChain.xml><?xml version="1.0" encoding="utf-8"?>
<calcChain xmlns="http://schemas.openxmlformats.org/spreadsheetml/2006/main">
  <c r="F921" i="8"/>
  <c r="F920"/>
  <c r="F919"/>
  <c r="F918"/>
  <c r="H916"/>
  <c r="H914" s="1"/>
  <c r="H912" s="1"/>
  <c r="G916"/>
  <c r="F916" s="1"/>
  <c r="G914"/>
  <c r="G912" s="1"/>
  <c r="F911"/>
  <c r="F910"/>
  <c r="F909"/>
  <c r="F908"/>
  <c r="H906"/>
  <c r="F906" s="1"/>
  <c r="G906"/>
  <c r="F905"/>
  <c r="F904"/>
  <c r="F903"/>
  <c r="F902"/>
  <c r="H900"/>
  <c r="H898" s="1"/>
  <c r="G900"/>
  <c r="F900" s="1"/>
  <c r="G898"/>
  <c r="F898" s="1"/>
  <c r="F897"/>
  <c r="F896"/>
  <c r="F895"/>
  <c r="F894"/>
  <c r="H892"/>
  <c r="G892"/>
  <c r="G890" s="1"/>
  <c r="F890" s="1"/>
  <c r="F892"/>
  <c r="H890"/>
  <c r="F889"/>
  <c r="F888"/>
  <c r="F887"/>
  <c r="F886"/>
  <c r="H884"/>
  <c r="H882" s="1"/>
  <c r="G884"/>
  <c r="F884" s="1"/>
  <c r="G882"/>
  <c r="F881"/>
  <c r="F880"/>
  <c r="F879"/>
  <c r="F878"/>
  <c r="H876"/>
  <c r="G876"/>
  <c r="G874" s="1"/>
  <c r="F876"/>
  <c r="H874"/>
  <c r="H872" s="1"/>
  <c r="H870" s="1"/>
  <c r="H873"/>
  <c r="H871" s="1"/>
  <c r="G873"/>
  <c r="G871" s="1"/>
  <c r="F835"/>
  <c r="F834"/>
  <c r="F833"/>
  <c r="F832"/>
  <c r="H830"/>
  <c r="G830"/>
  <c r="F825"/>
  <c r="F824"/>
  <c r="F823"/>
  <c r="F822"/>
  <c r="H820"/>
  <c r="H818" s="1"/>
  <c r="G820"/>
  <c r="F820" s="1"/>
  <c r="G818"/>
  <c r="F817"/>
  <c r="F816"/>
  <c r="F815"/>
  <c r="F814"/>
  <c r="H812"/>
  <c r="G812"/>
  <c r="F812"/>
  <c r="F811"/>
  <c r="H810"/>
  <c r="G810"/>
  <c r="F810"/>
  <c r="F809"/>
  <c r="F808"/>
  <c r="F807"/>
  <c r="F806"/>
  <c r="H804"/>
  <c r="F804" s="1"/>
  <c r="G804"/>
  <c r="F803"/>
  <c r="H802"/>
  <c r="F802" s="1"/>
  <c r="G802"/>
  <c r="F801"/>
  <c r="F800"/>
  <c r="F799"/>
  <c r="F798"/>
  <c r="F797"/>
  <c r="F796"/>
  <c r="F795"/>
  <c r="F794"/>
  <c r="F793"/>
  <c r="F792"/>
  <c r="F791"/>
  <c r="H788"/>
  <c r="H771" s="1"/>
  <c r="G788"/>
  <c r="G771" s="1"/>
  <c r="F787"/>
  <c r="F786"/>
  <c r="F785"/>
  <c r="F784"/>
  <c r="F783"/>
  <c r="F782"/>
  <c r="F781"/>
  <c r="F780"/>
  <c r="F779"/>
  <c r="F778"/>
  <c r="F777"/>
  <c r="F776"/>
  <c r="H773"/>
  <c r="G773"/>
  <c r="F773" s="1"/>
  <c r="F772"/>
  <c r="F770"/>
  <c r="F769"/>
  <c r="F768"/>
  <c r="F767"/>
  <c r="H765"/>
  <c r="F765" s="1"/>
  <c r="G765"/>
  <c r="F764"/>
  <c r="F763"/>
  <c r="F762"/>
  <c r="F761"/>
  <c r="H759"/>
  <c r="H757" s="1"/>
  <c r="G759"/>
  <c r="F759" s="1"/>
  <c r="F758"/>
  <c r="F756"/>
  <c r="F755"/>
  <c r="F754"/>
  <c r="F753"/>
  <c r="H751"/>
  <c r="H743" s="1"/>
  <c r="G751"/>
  <c r="G743" s="1"/>
  <c r="F750"/>
  <c r="F749"/>
  <c r="F748"/>
  <c r="F747"/>
  <c r="H745"/>
  <c r="G745"/>
  <c r="F745"/>
  <c r="F744"/>
  <c r="F742"/>
  <c r="F741"/>
  <c r="F740"/>
  <c r="F739"/>
  <c r="H737"/>
  <c r="F737" s="1"/>
  <c r="G737"/>
  <c r="F736"/>
  <c r="F735"/>
  <c r="F734"/>
  <c r="F733"/>
  <c r="H731"/>
  <c r="G731"/>
  <c r="F731" s="1"/>
  <c r="F730"/>
  <c r="H729"/>
  <c r="G729"/>
  <c r="F729" s="1"/>
  <c r="F728"/>
  <c r="F727"/>
  <c r="F726"/>
  <c r="F725"/>
  <c r="H723"/>
  <c r="G723"/>
  <c r="F723" s="1"/>
  <c r="F722"/>
  <c r="F721"/>
  <c r="F720"/>
  <c r="F719"/>
  <c r="H717"/>
  <c r="G717"/>
  <c r="G715" s="1"/>
  <c r="F717"/>
  <c r="H715"/>
  <c r="F712"/>
  <c r="F711"/>
  <c r="F710"/>
  <c r="F709"/>
  <c r="H707"/>
  <c r="G707"/>
  <c r="F707" s="1"/>
  <c r="F706"/>
  <c r="H705"/>
  <c r="F704"/>
  <c r="F703"/>
  <c r="F702"/>
  <c r="F701"/>
  <c r="H699"/>
  <c r="G699"/>
  <c r="F699"/>
  <c r="F698"/>
  <c r="H697"/>
  <c r="G697"/>
  <c r="F697"/>
  <c r="F696"/>
  <c r="F695"/>
  <c r="F694"/>
  <c r="F693"/>
  <c r="H691"/>
  <c r="F691" s="1"/>
  <c r="G691"/>
  <c r="F690"/>
  <c r="F689"/>
  <c r="F688"/>
  <c r="F687"/>
  <c r="H685"/>
  <c r="G685"/>
  <c r="F685" s="1"/>
  <c r="F684"/>
  <c r="F683"/>
  <c r="F682"/>
  <c r="F681"/>
  <c r="H679"/>
  <c r="H677" s="1"/>
  <c r="G679"/>
  <c r="G677" s="1"/>
  <c r="F677" s="1"/>
  <c r="F676"/>
  <c r="F675"/>
  <c r="F674"/>
  <c r="F673"/>
  <c r="H671"/>
  <c r="F671" s="1"/>
  <c r="G671"/>
  <c r="F670"/>
  <c r="F669"/>
  <c r="F668"/>
  <c r="F667"/>
  <c r="H665"/>
  <c r="G665"/>
  <c r="F665" s="1"/>
  <c r="F664"/>
  <c r="F663"/>
  <c r="F662"/>
  <c r="F661"/>
  <c r="H659"/>
  <c r="H657" s="1"/>
  <c r="G659"/>
  <c r="G657" s="1"/>
  <c r="F656"/>
  <c r="F655"/>
  <c r="F654"/>
  <c r="F653"/>
  <c r="H651"/>
  <c r="F651" s="1"/>
  <c r="G651"/>
  <c r="F650"/>
  <c r="F649"/>
  <c r="F648"/>
  <c r="F647"/>
  <c r="H645"/>
  <c r="G645"/>
  <c r="F645" s="1"/>
  <c r="F644"/>
  <c r="F643"/>
  <c r="F642"/>
  <c r="F641"/>
  <c r="G639"/>
  <c r="F639"/>
  <c r="F638"/>
  <c r="F637"/>
  <c r="F636"/>
  <c r="F635"/>
  <c r="H633"/>
  <c r="F633" s="1"/>
  <c r="G633"/>
  <c r="F632"/>
  <c r="F631"/>
  <c r="F630"/>
  <c r="F629"/>
  <c r="F628"/>
  <c r="F627"/>
  <c r="F626"/>
  <c r="F625"/>
  <c r="F624"/>
  <c r="H622"/>
  <c r="F622" s="1"/>
  <c r="G622"/>
  <c r="F621"/>
  <c r="F620"/>
  <c r="F619"/>
  <c r="F618"/>
  <c r="H616"/>
  <c r="G616"/>
  <c r="F616" s="1"/>
  <c r="F615"/>
  <c r="F614"/>
  <c r="F613"/>
  <c r="F612"/>
  <c r="F611"/>
  <c r="F610"/>
  <c r="F609"/>
  <c r="F608"/>
  <c r="H606"/>
  <c r="H604" s="1"/>
  <c r="G606"/>
  <c r="G604" s="1"/>
  <c r="F601"/>
  <c r="F600"/>
  <c r="F599"/>
  <c r="F598"/>
  <c r="F597"/>
  <c r="F596"/>
  <c r="H594"/>
  <c r="H592" s="1"/>
  <c r="H590" s="1"/>
  <c r="G594"/>
  <c r="G592" s="1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H516"/>
  <c r="F516" s="1"/>
  <c r="G516"/>
  <c r="F515"/>
  <c r="F514"/>
  <c r="F513"/>
  <c r="F512"/>
  <c r="H510"/>
  <c r="H508" s="1"/>
  <c r="G510"/>
  <c r="F510" s="1"/>
  <c r="G508"/>
  <c r="F507"/>
  <c r="F506"/>
  <c r="F505"/>
  <c r="F504"/>
  <c r="H502"/>
  <c r="G502"/>
  <c r="G500" s="1"/>
  <c r="F500" s="1"/>
  <c r="F502"/>
  <c r="H500"/>
  <c r="F499"/>
  <c r="F498"/>
  <c r="F497"/>
  <c r="F496"/>
  <c r="H494"/>
  <c r="H492" s="1"/>
  <c r="G494"/>
  <c r="F494" s="1"/>
  <c r="G492"/>
  <c r="F491"/>
  <c r="F490"/>
  <c r="F489"/>
  <c r="F488"/>
  <c r="F487"/>
  <c r="F486"/>
  <c r="F485"/>
  <c r="F484"/>
  <c r="I482"/>
  <c r="H482"/>
  <c r="H480" s="1"/>
  <c r="G482"/>
  <c r="G480" s="1"/>
  <c r="F479"/>
  <c r="F478"/>
  <c r="F477"/>
  <c r="H474"/>
  <c r="G474"/>
  <c r="G472" s="1"/>
  <c r="F474"/>
  <c r="H472"/>
  <c r="F471"/>
  <c r="F470"/>
  <c r="F469"/>
  <c r="F468"/>
  <c r="H466"/>
  <c r="H464" s="1"/>
  <c r="G466"/>
  <c r="G464"/>
  <c r="F463"/>
  <c r="F461"/>
  <c r="F460"/>
  <c r="F459"/>
  <c r="F458"/>
  <c r="H456"/>
  <c r="G456"/>
  <c r="G454" s="1"/>
  <c r="F454" s="1"/>
  <c r="F456"/>
  <c r="H454"/>
  <c r="F453"/>
  <c r="F452"/>
  <c r="F451"/>
  <c r="F450"/>
  <c r="H448"/>
  <c r="H446" s="1"/>
  <c r="G448"/>
  <c r="F448" s="1"/>
  <c r="G446"/>
  <c r="F445"/>
  <c r="F444"/>
  <c r="F443"/>
  <c r="F442"/>
  <c r="H440"/>
  <c r="G440"/>
  <c r="G438" s="1"/>
  <c r="F438" s="1"/>
  <c r="F440"/>
  <c r="H438"/>
  <c r="F437"/>
  <c r="F436"/>
  <c r="F435"/>
  <c r="F434"/>
  <c r="H432"/>
  <c r="G432"/>
  <c r="F432" s="1"/>
  <c r="F431"/>
  <c r="H430"/>
  <c r="G430"/>
  <c r="F430" s="1"/>
  <c r="F429"/>
  <c r="F428"/>
  <c r="F427"/>
  <c r="F426"/>
  <c r="H424"/>
  <c r="H422" s="1"/>
  <c r="G424"/>
  <c r="G422" s="1"/>
  <c r="F421"/>
  <c r="F420"/>
  <c r="F419"/>
  <c r="F418"/>
  <c r="H416"/>
  <c r="F416" s="1"/>
  <c r="G416"/>
  <c r="H414"/>
  <c r="H412" s="1"/>
  <c r="G414"/>
  <c r="F414" s="1"/>
  <c r="F411"/>
  <c r="F410"/>
  <c r="F409"/>
  <c r="F408"/>
  <c r="H406"/>
  <c r="G406"/>
  <c r="G404" s="1"/>
  <c r="F404" s="1"/>
  <c r="F406"/>
  <c r="H404"/>
  <c r="F403"/>
  <c r="F402"/>
  <c r="F401"/>
  <c r="F400"/>
  <c r="H398"/>
  <c r="G398"/>
  <c r="F398" s="1"/>
  <c r="F397"/>
  <c r="F396"/>
  <c r="F395"/>
  <c r="F394"/>
  <c r="H392"/>
  <c r="G392"/>
  <c r="F392" s="1"/>
  <c r="F391"/>
  <c r="F390"/>
  <c r="F389"/>
  <c r="F388"/>
  <c r="H386"/>
  <c r="G386"/>
  <c r="F386"/>
  <c r="F385"/>
  <c r="F384"/>
  <c r="F383"/>
  <c r="F382"/>
  <c r="H380"/>
  <c r="F380" s="1"/>
  <c r="G380"/>
  <c r="H378"/>
  <c r="F377"/>
  <c r="F376"/>
  <c r="F375"/>
  <c r="F374"/>
  <c r="H372"/>
  <c r="G372"/>
  <c r="F372" s="1"/>
  <c r="F371"/>
  <c r="F370"/>
  <c r="F369"/>
  <c r="F368"/>
  <c r="H366"/>
  <c r="G366"/>
  <c r="F366"/>
  <c r="F365"/>
  <c r="F364"/>
  <c r="F363"/>
  <c r="F362"/>
  <c r="H360"/>
  <c r="F360" s="1"/>
  <c r="G360"/>
  <c r="F359"/>
  <c r="F358"/>
  <c r="F357"/>
  <c r="F356"/>
  <c r="H354"/>
  <c r="H352" s="1"/>
  <c r="G354"/>
  <c r="F354" s="1"/>
  <c r="G352"/>
  <c r="F351"/>
  <c r="F350"/>
  <c r="F349"/>
  <c r="F348"/>
  <c r="H346"/>
  <c r="G346"/>
  <c r="G344" s="1"/>
  <c r="F344" s="1"/>
  <c r="F346"/>
  <c r="H344"/>
  <c r="F343"/>
  <c r="F342"/>
  <c r="F341"/>
  <c r="F340"/>
  <c r="H338"/>
  <c r="G338"/>
  <c r="F338" s="1"/>
  <c r="F337"/>
  <c r="F336"/>
  <c r="F335"/>
  <c r="F334"/>
  <c r="H332"/>
  <c r="G332"/>
  <c r="F332" s="1"/>
  <c r="F331"/>
  <c r="F330"/>
  <c r="F329"/>
  <c r="F328"/>
  <c r="H326"/>
  <c r="G326"/>
  <c r="F326"/>
  <c r="F325"/>
  <c r="F324"/>
  <c r="F323"/>
  <c r="F322"/>
  <c r="H320"/>
  <c r="F320" s="1"/>
  <c r="G320"/>
  <c r="F319"/>
  <c r="F318"/>
  <c r="F317"/>
  <c r="F316"/>
  <c r="F315"/>
  <c r="F314"/>
  <c r="F313"/>
  <c r="F312"/>
  <c r="F311"/>
  <c r="H309"/>
  <c r="F309" s="1"/>
  <c r="G309"/>
  <c r="H307"/>
  <c r="F306"/>
  <c r="F305"/>
  <c r="F304"/>
  <c r="F303"/>
  <c r="H301"/>
  <c r="G301"/>
  <c r="F301" s="1"/>
  <c r="F300"/>
  <c r="H299"/>
  <c r="G299"/>
  <c r="G295" s="1"/>
  <c r="F298"/>
  <c r="F297"/>
  <c r="H295"/>
  <c r="F294"/>
  <c r="H293"/>
  <c r="H289" s="1"/>
  <c r="H287" s="1"/>
  <c r="H285" s="1"/>
  <c r="H281" s="1"/>
  <c r="F292"/>
  <c r="F291"/>
  <c r="F286"/>
  <c r="F284"/>
  <c r="F283"/>
  <c r="F280"/>
  <c r="F279"/>
  <c r="F278"/>
  <c r="F277"/>
  <c r="H275"/>
  <c r="G275"/>
  <c r="F275" s="1"/>
  <c r="F274"/>
  <c r="F273"/>
  <c r="F272"/>
  <c r="F271"/>
  <c r="H269"/>
  <c r="H267" s="1"/>
  <c r="G269"/>
  <c r="F266"/>
  <c r="F265"/>
  <c r="F264"/>
  <c r="F263"/>
  <c r="H261"/>
  <c r="F261" s="1"/>
  <c r="G261"/>
  <c r="F260"/>
  <c r="F259"/>
  <c r="F258"/>
  <c r="F257"/>
  <c r="H255"/>
  <c r="G255"/>
  <c r="F255" s="1"/>
  <c r="F254"/>
  <c r="F253"/>
  <c r="F252"/>
  <c r="F251"/>
  <c r="H249"/>
  <c r="G249"/>
  <c r="F249" s="1"/>
  <c r="F248"/>
  <c r="F247"/>
  <c r="F246"/>
  <c r="F245"/>
  <c r="F244"/>
  <c r="H242"/>
  <c r="H240" s="1"/>
  <c r="G242"/>
  <c r="G240" s="1"/>
  <c r="F239"/>
  <c r="F238"/>
  <c r="F237"/>
  <c r="F236"/>
  <c r="H234"/>
  <c r="F234" s="1"/>
  <c r="G234"/>
  <c r="F233"/>
  <c r="F232"/>
  <c r="F231"/>
  <c r="F230"/>
  <c r="H228"/>
  <c r="H226" s="1"/>
  <c r="G228"/>
  <c r="F228" s="1"/>
  <c r="G226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H168"/>
  <c r="G168"/>
  <c r="F168" s="1"/>
  <c r="F167"/>
  <c r="F166"/>
  <c r="F165"/>
  <c r="F164"/>
  <c r="H162"/>
  <c r="H160" s="1"/>
  <c r="G162"/>
  <c r="G160" s="1"/>
  <c r="F159"/>
  <c r="F158"/>
  <c r="F157"/>
  <c r="F156"/>
  <c r="H154"/>
  <c r="F154" s="1"/>
  <c r="G154"/>
  <c r="H152"/>
  <c r="G152"/>
  <c r="F152" s="1"/>
  <c r="F151"/>
  <c r="F150"/>
  <c r="F149"/>
  <c r="F148"/>
  <c r="H146"/>
  <c r="H144" s="1"/>
  <c r="G146"/>
  <c r="G144" s="1"/>
  <c r="F143"/>
  <c r="F142"/>
  <c r="F141"/>
  <c r="F140"/>
  <c r="H138"/>
  <c r="F138" s="1"/>
  <c r="G138"/>
  <c r="H136"/>
  <c r="G136"/>
  <c r="F136" s="1"/>
  <c r="F135"/>
  <c r="F134"/>
  <c r="F133"/>
  <c r="F132"/>
  <c r="H130"/>
  <c r="H128" s="1"/>
  <c r="G130"/>
  <c r="G128" s="1"/>
  <c r="F125"/>
  <c r="F124"/>
  <c r="F123"/>
  <c r="F122"/>
  <c r="H120"/>
  <c r="H118" s="1"/>
  <c r="G120"/>
  <c r="F120" s="1"/>
  <c r="G118"/>
  <c r="F117"/>
  <c r="F116"/>
  <c r="F115"/>
  <c r="F114"/>
  <c r="F113"/>
  <c r="H112"/>
  <c r="H110" s="1"/>
  <c r="G112"/>
  <c r="G110" s="1"/>
  <c r="F109"/>
  <c r="F108"/>
  <c r="F107"/>
  <c r="F106"/>
  <c r="F105"/>
  <c r="F104"/>
  <c r="F103"/>
  <c r="F102"/>
  <c r="H100"/>
  <c r="F100" s="1"/>
  <c r="G100"/>
  <c r="H98"/>
  <c r="G98"/>
  <c r="F98" s="1"/>
  <c r="F97"/>
  <c r="F96"/>
  <c r="F95"/>
  <c r="F94"/>
  <c r="H92"/>
  <c r="H90" s="1"/>
  <c r="G92"/>
  <c r="G90" s="1"/>
  <c r="F89"/>
  <c r="F88"/>
  <c r="F87"/>
  <c r="F86"/>
  <c r="F85"/>
  <c r="H84"/>
  <c r="G84"/>
  <c r="G82" s="1"/>
  <c r="F82" s="1"/>
  <c r="F84"/>
  <c r="H82"/>
  <c r="F81"/>
  <c r="F80"/>
  <c r="F79"/>
  <c r="F78"/>
  <c r="H76"/>
  <c r="G76"/>
  <c r="F76" s="1"/>
  <c r="F75"/>
  <c r="F74"/>
  <c r="F73"/>
  <c r="F72"/>
  <c r="F71"/>
  <c r="H70"/>
  <c r="H66" s="1"/>
  <c r="H64" s="1"/>
  <c r="G70"/>
  <c r="F70" s="1"/>
  <c r="F69"/>
  <c r="F68"/>
  <c r="F63"/>
  <c r="F62"/>
  <c r="F61"/>
  <c r="F60"/>
  <c r="H58"/>
  <c r="G58"/>
  <c r="F58" s="1"/>
  <c r="F57"/>
  <c r="F56"/>
  <c r="F55"/>
  <c r="F54"/>
  <c r="H52"/>
  <c r="G52"/>
  <c r="G50" s="1"/>
  <c r="F50" s="1"/>
  <c r="F52"/>
  <c r="H50"/>
  <c r="F49"/>
  <c r="F48"/>
  <c r="F47"/>
  <c r="F46"/>
  <c r="H44"/>
  <c r="G44"/>
  <c r="F44" s="1"/>
  <c r="F43"/>
  <c r="F42"/>
  <c r="F41"/>
  <c r="F40"/>
  <c r="H38"/>
  <c r="G38"/>
  <c r="G11" s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H13"/>
  <c r="F13" s="1"/>
  <c r="G13"/>
  <c r="F181" i="3"/>
  <c r="F177"/>
  <c r="F178"/>
  <c r="H7" i="2"/>
  <c r="H95"/>
  <c r="H480" i="5"/>
  <c r="H482"/>
  <c r="I482"/>
  <c r="H242"/>
  <c r="F248"/>
  <c r="E151" i="3"/>
  <c r="F466" i="8" l="1"/>
  <c r="H11"/>
  <c r="F295"/>
  <c r="G293"/>
  <c r="F11"/>
  <c r="G476"/>
  <c r="F476" s="1"/>
  <c r="F480"/>
  <c r="F592"/>
  <c r="F715"/>
  <c r="G713"/>
  <c r="F874"/>
  <c r="G872"/>
  <c r="F422"/>
  <c r="G412"/>
  <c r="F412" s="1"/>
  <c r="F472"/>
  <c r="G462"/>
  <c r="F462" s="1"/>
  <c r="G126"/>
  <c r="F126" s="1"/>
  <c r="F128"/>
  <c r="F110"/>
  <c r="F144"/>
  <c r="H462"/>
  <c r="F604"/>
  <c r="H713"/>
  <c r="F871"/>
  <c r="F118"/>
  <c r="H126"/>
  <c r="H224"/>
  <c r="F352"/>
  <c r="F492"/>
  <c r="F657"/>
  <c r="F743"/>
  <c r="F818"/>
  <c r="H9"/>
  <c r="F90"/>
  <c r="F160"/>
  <c r="F240"/>
  <c r="F446"/>
  <c r="F464"/>
  <c r="F508"/>
  <c r="F771"/>
  <c r="H868"/>
  <c r="F882"/>
  <c r="F912"/>
  <c r="F38"/>
  <c r="F146"/>
  <c r="F162"/>
  <c r="F242"/>
  <c r="F299"/>
  <c r="G307"/>
  <c r="F307" s="1"/>
  <c r="G378"/>
  <c r="F378" s="1"/>
  <c r="F594"/>
  <c r="F606"/>
  <c r="F659"/>
  <c r="F679"/>
  <c r="G757"/>
  <c r="F757" s="1"/>
  <c r="F830"/>
  <c r="F914"/>
  <c r="G66"/>
  <c r="F873"/>
  <c r="G705"/>
  <c r="F705" s="1"/>
  <c r="F92"/>
  <c r="F112"/>
  <c r="F130"/>
  <c r="F226"/>
  <c r="F269"/>
  <c r="F424"/>
  <c r="F482"/>
  <c r="F751"/>
  <c r="F788"/>
  <c r="E166" i="3"/>
  <c r="E135"/>
  <c r="E134"/>
  <c r="E66"/>
  <c r="E65"/>
  <c r="E59"/>
  <c r="E55"/>
  <c r="E52"/>
  <c r="E49"/>
  <c r="E47"/>
  <c r="E43"/>
  <c r="E31"/>
  <c r="G870" i="8" l="1"/>
  <c r="F872"/>
  <c r="H866"/>
  <c r="H864" s="1"/>
  <c r="H865"/>
  <c r="H863" s="1"/>
  <c r="F66"/>
  <c r="G64"/>
  <c r="F293"/>
  <c r="G289"/>
  <c r="G590"/>
  <c r="F590" s="1"/>
  <c r="F713"/>
  <c r="E30" i="3"/>
  <c r="E29"/>
  <c r="F289" i="8" l="1"/>
  <c r="G287"/>
  <c r="F870"/>
  <c r="G868"/>
  <c r="F64"/>
  <c r="G9"/>
  <c r="H862"/>
  <c r="H860" s="1"/>
  <c r="E10" i="1"/>
  <c r="G865" i="8" l="1"/>
  <c r="F868"/>
  <c r="G866"/>
  <c r="F9"/>
  <c r="F287"/>
  <c r="G285"/>
  <c r="H857"/>
  <c r="H855" s="1"/>
  <c r="H858"/>
  <c r="H856" s="1"/>
  <c r="H474" i="5"/>
  <c r="F865" i="8" l="1"/>
  <c r="G863"/>
  <c r="F863" s="1"/>
  <c r="F285"/>
  <c r="G281"/>
  <c r="G864"/>
  <c r="F866"/>
  <c r="H854"/>
  <c r="H852" s="1"/>
  <c r="H167" i="2"/>
  <c r="H170"/>
  <c r="F189" i="3"/>
  <c r="F182"/>
  <c r="F125"/>
  <c r="F281" i="8" l="1"/>
  <c r="G267"/>
  <c r="F864"/>
  <c r="G862"/>
  <c r="H850"/>
  <c r="H848" s="1"/>
  <c r="H846" s="1"/>
  <c r="H849"/>
  <c r="E137" i="3"/>
  <c r="E168"/>
  <c r="E146"/>
  <c r="E62"/>
  <c r="E60"/>
  <c r="E56"/>
  <c r="E33"/>
  <c r="E48"/>
  <c r="E45"/>
  <c r="E44"/>
  <c r="E32"/>
  <c r="H516" i="5"/>
  <c r="H249"/>
  <c r="G249"/>
  <c r="H168"/>
  <c r="G168"/>
  <c r="G860" i="8" l="1"/>
  <c r="F862"/>
  <c r="F267"/>
  <c r="G224"/>
  <c r="H844"/>
  <c r="H847"/>
  <c r="E16" i="3"/>
  <c r="F601" i="5"/>
  <c r="F312"/>
  <c r="F313"/>
  <c r="F314"/>
  <c r="F311"/>
  <c r="F224" i="8" l="1"/>
  <c r="H842"/>
  <c r="H840" s="1"/>
  <c r="H838" s="1"/>
  <c r="H841"/>
  <c r="H839" s="1"/>
  <c r="G858"/>
  <c r="G857"/>
  <c r="F860"/>
  <c r="F800" i="5"/>
  <c r="F799"/>
  <c r="F798"/>
  <c r="F797"/>
  <c r="F796"/>
  <c r="F794"/>
  <c r="F793"/>
  <c r="F792"/>
  <c r="F791"/>
  <c r="G788"/>
  <c r="G773"/>
  <c r="F777"/>
  <c r="F778"/>
  <c r="F779"/>
  <c r="F780"/>
  <c r="F781"/>
  <c r="F782"/>
  <c r="F783"/>
  <c r="F776"/>
  <c r="G622"/>
  <c r="F631"/>
  <c r="F630"/>
  <c r="F629"/>
  <c r="F628"/>
  <c r="F627"/>
  <c r="F626"/>
  <c r="F625"/>
  <c r="F624"/>
  <c r="G606"/>
  <c r="F611"/>
  <c r="F610"/>
  <c r="F609"/>
  <c r="F608"/>
  <c r="G594"/>
  <c r="F599"/>
  <c r="F598"/>
  <c r="F597"/>
  <c r="F596"/>
  <c r="F858" i="8" l="1"/>
  <c r="G856"/>
  <c r="H836"/>
  <c r="H828" s="1"/>
  <c r="H826" s="1"/>
  <c r="H8" s="1"/>
  <c r="G855"/>
  <c r="F855" s="1"/>
  <c r="F857"/>
  <c r="G516" i="5"/>
  <c r="G854" i="8" l="1"/>
  <c r="F856"/>
  <c r="G482" i="5"/>
  <c r="F487"/>
  <c r="F486"/>
  <c r="F485"/>
  <c r="F484"/>
  <c r="G474"/>
  <c r="G309"/>
  <c r="H309"/>
  <c r="H114" i="2" s="1"/>
  <c r="F315" i="5"/>
  <c r="F854" i="8" l="1"/>
  <c r="G852"/>
  <c r="F316" i="5"/>
  <c r="F317"/>
  <c r="F318"/>
  <c r="F319"/>
  <c r="G320"/>
  <c r="H320"/>
  <c r="F322"/>
  <c r="G849" i="8" l="1"/>
  <c r="G850"/>
  <c r="F852"/>
  <c r="F320" i="5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848" i="8" l="1"/>
  <c r="F850"/>
  <c r="G847"/>
  <c r="F847" s="1"/>
  <c r="F849"/>
  <c r="G214" i="2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19" i="5"/>
  <c r="F920"/>
  <c r="F921"/>
  <c r="H916"/>
  <c r="G916"/>
  <c r="G914" s="1"/>
  <c r="G912" s="1"/>
  <c r="F909"/>
  <c r="F910"/>
  <c r="F911"/>
  <c r="H906"/>
  <c r="G906"/>
  <c r="F897"/>
  <c r="F896"/>
  <c r="F895"/>
  <c r="F894"/>
  <c r="H892"/>
  <c r="H890" s="1"/>
  <c r="G892"/>
  <c r="G890" s="1"/>
  <c r="F905"/>
  <c r="F904"/>
  <c r="F903"/>
  <c r="F902"/>
  <c r="H900"/>
  <c r="G900"/>
  <c r="F889"/>
  <c r="F888"/>
  <c r="F887"/>
  <c r="F886"/>
  <c r="H884"/>
  <c r="H882" s="1"/>
  <c r="G884"/>
  <c r="G882" s="1"/>
  <c r="F881"/>
  <c r="F880"/>
  <c r="F879"/>
  <c r="F878"/>
  <c r="H876"/>
  <c r="G876"/>
  <c r="F835"/>
  <c r="F834"/>
  <c r="F833"/>
  <c r="F832"/>
  <c r="H830"/>
  <c r="G830"/>
  <c r="F825"/>
  <c r="F824"/>
  <c r="F823"/>
  <c r="F822"/>
  <c r="H820"/>
  <c r="H818" s="1"/>
  <c r="G820"/>
  <c r="G818" s="1"/>
  <c r="F817"/>
  <c r="F816"/>
  <c r="F815"/>
  <c r="F814"/>
  <c r="H812"/>
  <c r="H810" s="1"/>
  <c r="G812"/>
  <c r="G810" s="1"/>
  <c r="F809"/>
  <c r="F808"/>
  <c r="F807"/>
  <c r="F806"/>
  <c r="H804"/>
  <c r="H802" s="1"/>
  <c r="G804"/>
  <c r="G802" s="1"/>
  <c r="F801"/>
  <c r="F795"/>
  <c r="H788"/>
  <c r="F787"/>
  <c r="F786"/>
  <c r="F785"/>
  <c r="F784"/>
  <c r="H773"/>
  <c r="F770"/>
  <c r="F769"/>
  <c r="F768"/>
  <c r="F767"/>
  <c r="H765"/>
  <c r="G765"/>
  <c r="F764"/>
  <c r="F763"/>
  <c r="F762"/>
  <c r="F761"/>
  <c r="H759"/>
  <c r="G759"/>
  <c r="F756"/>
  <c r="F755"/>
  <c r="F754"/>
  <c r="F753"/>
  <c r="H751"/>
  <c r="G751"/>
  <c r="F750"/>
  <c r="F749"/>
  <c r="F748"/>
  <c r="F747"/>
  <c r="H745"/>
  <c r="G745"/>
  <c r="F742"/>
  <c r="F741"/>
  <c r="F740"/>
  <c r="F739"/>
  <c r="H737"/>
  <c r="G737"/>
  <c r="F736"/>
  <c r="F735"/>
  <c r="F734"/>
  <c r="F733"/>
  <c r="H731"/>
  <c r="G731"/>
  <c r="F728"/>
  <c r="F727"/>
  <c r="F726"/>
  <c r="F725"/>
  <c r="H723"/>
  <c r="G723"/>
  <c r="F722"/>
  <c r="F721"/>
  <c r="F720"/>
  <c r="F719"/>
  <c r="H717"/>
  <c r="H243" i="2" s="1"/>
  <c r="G717" i="5"/>
  <c r="E86" i="3" s="1"/>
  <c r="F644" i="5"/>
  <c r="F643"/>
  <c r="F642"/>
  <c r="F641"/>
  <c r="G639"/>
  <c r="F712"/>
  <c r="F711"/>
  <c r="F710"/>
  <c r="F709"/>
  <c r="H707"/>
  <c r="H705" s="1"/>
  <c r="G707"/>
  <c r="G705" s="1"/>
  <c r="F704"/>
  <c r="F703"/>
  <c r="F702"/>
  <c r="F701"/>
  <c r="H699"/>
  <c r="H697" s="1"/>
  <c r="G699"/>
  <c r="G697" s="1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6"/>
  <c r="F675"/>
  <c r="F674"/>
  <c r="F673"/>
  <c r="H671"/>
  <c r="G671"/>
  <c r="F670"/>
  <c r="F669"/>
  <c r="F668"/>
  <c r="F667"/>
  <c r="H665"/>
  <c r="G665"/>
  <c r="F664"/>
  <c r="F663"/>
  <c r="F662"/>
  <c r="F661"/>
  <c r="H659"/>
  <c r="G659"/>
  <c r="F656"/>
  <c r="F655"/>
  <c r="F654"/>
  <c r="F653"/>
  <c r="H651"/>
  <c r="G651"/>
  <c r="F650"/>
  <c r="F649"/>
  <c r="F648"/>
  <c r="F647"/>
  <c r="H645"/>
  <c r="G645"/>
  <c r="F638"/>
  <c r="F637"/>
  <c r="F636"/>
  <c r="F635"/>
  <c r="H633"/>
  <c r="G633"/>
  <c r="F632"/>
  <c r="H622"/>
  <c r="F621"/>
  <c r="F620"/>
  <c r="F619"/>
  <c r="F618"/>
  <c r="H616"/>
  <c r="G616"/>
  <c r="F615"/>
  <c r="F614"/>
  <c r="F613"/>
  <c r="F612"/>
  <c r="H606"/>
  <c r="F600"/>
  <c r="H594"/>
  <c r="G592"/>
  <c r="F515"/>
  <c r="F514"/>
  <c r="F513"/>
  <c r="F512"/>
  <c r="H510"/>
  <c r="H508" s="1"/>
  <c r="G510"/>
  <c r="F507"/>
  <c r="F506"/>
  <c r="F505"/>
  <c r="F504"/>
  <c r="H502"/>
  <c r="H500" s="1"/>
  <c r="G502"/>
  <c r="F499"/>
  <c r="F498"/>
  <c r="F497"/>
  <c r="F496"/>
  <c r="H494"/>
  <c r="H492" s="1"/>
  <c r="G494"/>
  <c r="G492" s="1"/>
  <c r="F491"/>
  <c r="F490"/>
  <c r="F489"/>
  <c r="F488"/>
  <c r="G480"/>
  <c r="G476" s="1"/>
  <c r="F476" s="1"/>
  <c r="F479"/>
  <c r="F478"/>
  <c r="F477"/>
  <c r="H472"/>
  <c r="G472"/>
  <c r="F471"/>
  <c r="F470"/>
  <c r="F469"/>
  <c r="F468"/>
  <c r="H466"/>
  <c r="H464" s="1"/>
  <c r="G466"/>
  <c r="F461"/>
  <c r="F460"/>
  <c r="F459"/>
  <c r="F458"/>
  <c r="H456"/>
  <c r="H454" s="1"/>
  <c r="G456"/>
  <c r="G454" s="1"/>
  <c r="F453"/>
  <c r="F452"/>
  <c r="F451"/>
  <c r="F450"/>
  <c r="H448"/>
  <c r="H446" s="1"/>
  <c r="G448"/>
  <c r="G446" s="1"/>
  <c r="F445"/>
  <c r="F444"/>
  <c r="F443"/>
  <c r="F442"/>
  <c r="H440"/>
  <c r="H438" s="1"/>
  <c r="G440"/>
  <c r="F437"/>
  <c r="F436"/>
  <c r="F435"/>
  <c r="F434"/>
  <c r="H432"/>
  <c r="H430" s="1"/>
  <c r="G432"/>
  <c r="G430" s="1"/>
  <c r="F429"/>
  <c r="F428"/>
  <c r="F427"/>
  <c r="F426"/>
  <c r="H424"/>
  <c r="H422" s="1"/>
  <c r="G424"/>
  <c r="F421"/>
  <c r="F420"/>
  <c r="F419"/>
  <c r="F418"/>
  <c r="H416"/>
  <c r="H414" s="1"/>
  <c r="G416"/>
  <c r="G414" s="1"/>
  <c r="F274"/>
  <c r="F273"/>
  <c r="F272"/>
  <c r="F271"/>
  <c r="H269"/>
  <c r="G269"/>
  <c r="F411"/>
  <c r="F410"/>
  <c r="F409"/>
  <c r="F408"/>
  <c r="H406"/>
  <c r="H404" s="1"/>
  <c r="G406"/>
  <c r="F403"/>
  <c r="F402"/>
  <c r="F401"/>
  <c r="F400"/>
  <c r="H398"/>
  <c r="G398"/>
  <c r="F397"/>
  <c r="F396"/>
  <c r="F395"/>
  <c r="F394"/>
  <c r="H392"/>
  <c r="G392"/>
  <c r="F391"/>
  <c r="F390"/>
  <c r="F389"/>
  <c r="F388"/>
  <c r="H386"/>
  <c r="G386"/>
  <c r="F385"/>
  <c r="F384"/>
  <c r="F383"/>
  <c r="F382"/>
  <c r="H380"/>
  <c r="G380"/>
  <c r="F377"/>
  <c r="F376"/>
  <c r="F375"/>
  <c r="F374"/>
  <c r="H372"/>
  <c r="G372"/>
  <c r="F371"/>
  <c r="F370"/>
  <c r="F369"/>
  <c r="F368"/>
  <c r="H366"/>
  <c r="G366"/>
  <c r="F365"/>
  <c r="F364"/>
  <c r="F363"/>
  <c r="F362"/>
  <c r="H360"/>
  <c r="G360"/>
  <c r="F359"/>
  <c r="F358"/>
  <c r="F357"/>
  <c r="F356"/>
  <c r="H354"/>
  <c r="G354"/>
  <c r="F351"/>
  <c r="F350"/>
  <c r="F349"/>
  <c r="F348"/>
  <c r="H346"/>
  <c r="H344" s="1"/>
  <c r="G346"/>
  <c r="G344" s="1"/>
  <c r="F343"/>
  <c r="F342"/>
  <c r="F341"/>
  <c r="F340"/>
  <c r="H338"/>
  <c r="G338"/>
  <c r="F337"/>
  <c r="F336"/>
  <c r="F335"/>
  <c r="F334"/>
  <c r="H332"/>
  <c r="G332"/>
  <c r="F331"/>
  <c r="F330"/>
  <c r="F329"/>
  <c r="F328"/>
  <c r="H326"/>
  <c r="H307" s="1"/>
  <c r="G326"/>
  <c r="F325"/>
  <c r="F324"/>
  <c r="F323"/>
  <c r="F306"/>
  <c r="F305"/>
  <c r="F304"/>
  <c r="F303"/>
  <c r="H301"/>
  <c r="H299" s="1"/>
  <c r="H295" s="1"/>
  <c r="H293" s="1"/>
  <c r="G301"/>
  <c r="G299" s="1"/>
  <c r="G295" s="1"/>
  <c r="G293" s="1"/>
  <c r="G289" s="1"/>
  <c r="F300"/>
  <c r="F298"/>
  <c r="F297"/>
  <c r="F294"/>
  <c r="F292"/>
  <c r="F291"/>
  <c r="F286"/>
  <c r="F284"/>
  <c r="F283"/>
  <c r="F280"/>
  <c r="F279"/>
  <c r="F278"/>
  <c r="F277"/>
  <c r="H275"/>
  <c r="G275"/>
  <c r="F266"/>
  <c r="F265"/>
  <c r="F264"/>
  <c r="F263"/>
  <c r="H261"/>
  <c r="G261"/>
  <c r="F260"/>
  <c r="F259"/>
  <c r="F258"/>
  <c r="F257"/>
  <c r="H255"/>
  <c r="G255"/>
  <c r="F254"/>
  <c r="F253"/>
  <c r="F252"/>
  <c r="F251"/>
  <c r="F247"/>
  <c r="F246"/>
  <c r="F245"/>
  <c r="F244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H64" s="1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1"/>
  <c r="F463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698"/>
  <c r="F706"/>
  <c r="F730"/>
  <c r="F744"/>
  <c r="F758"/>
  <c r="F772"/>
  <c r="F803"/>
  <c r="F811"/>
  <c r="F908"/>
  <c r="F918"/>
  <c r="E81" i="1"/>
  <c r="E114"/>
  <c r="D91"/>
  <c r="D86"/>
  <c r="F848" i="8" l="1"/>
  <c r="G846"/>
  <c r="H592" i="5"/>
  <c r="F592" s="1"/>
  <c r="H213" i="2"/>
  <c r="F293" i="5"/>
  <c r="H289"/>
  <c r="H287" s="1"/>
  <c r="H285" s="1"/>
  <c r="H281" s="1"/>
  <c r="H267" s="1"/>
  <c r="F299"/>
  <c r="F326"/>
  <c r="F338"/>
  <c r="H874"/>
  <c r="H872" s="1"/>
  <c r="H873"/>
  <c r="G874"/>
  <c r="G872" s="1"/>
  <c r="G873"/>
  <c r="H50"/>
  <c r="F58"/>
  <c r="F616"/>
  <c r="F633"/>
  <c r="F691"/>
  <c r="G50"/>
  <c r="F228"/>
  <c r="F255"/>
  <c r="F289"/>
  <c r="F301"/>
  <c r="F372"/>
  <c r="F900"/>
  <c r="F916"/>
  <c r="F84"/>
  <c r="F154"/>
  <c r="F100"/>
  <c r="F112"/>
  <c r="F466"/>
  <c r="F76"/>
  <c r="H743"/>
  <c r="H757"/>
  <c r="H771"/>
  <c r="F456"/>
  <c r="F707"/>
  <c r="H914"/>
  <c r="H912" s="1"/>
  <c r="F912" s="1"/>
  <c r="F52"/>
  <c r="F70"/>
  <c r="F92"/>
  <c r="F160"/>
  <c r="F723"/>
  <c r="F737"/>
  <c r="F751"/>
  <c r="F765"/>
  <c r="F130"/>
  <c r="F398"/>
  <c r="F472"/>
  <c r="F118"/>
  <c r="F38"/>
  <c r="F66"/>
  <c r="G110"/>
  <c r="F110" s="1"/>
  <c r="H126"/>
  <c r="F482"/>
  <c r="F494"/>
  <c r="F802"/>
  <c r="F120"/>
  <c r="H11"/>
  <c r="F44"/>
  <c r="F144"/>
  <c r="F360"/>
  <c r="H378"/>
  <c r="F510"/>
  <c r="F622"/>
  <c r="F659"/>
  <c r="F671"/>
  <c r="F685"/>
  <c r="H715"/>
  <c r="G729"/>
  <c r="G757"/>
  <c r="G771"/>
  <c r="F804"/>
  <c r="F830"/>
  <c r="F890"/>
  <c r="F906"/>
  <c r="F138"/>
  <c r="F386"/>
  <c r="F502"/>
  <c r="F146"/>
  <c r="F152"/>
  <c r="H352"/>
  <c r="F416"/>
  <c r="F651"/>
  <c r="F788"/>
  <c r="F82"/>
  <c r="F234"/>
  <c r="F249"/>
  <c r="F261"/>
  <c r="F309"/>
  <c r="F380"/>
  <c r="F645"/>
  <c r="H677"/>
  <c r="F639"/>
  <c r="F731"/>
  <c r="F892"/>
  <c r="F162"/>
  <c r="H90"/>
  <c r="F90" s="1"/>
  <c r="F98"/>
  <c r="G128"/>
  <c r="G136"/>
  <c r="F136" s="1"/>
  <c r="H226"/>
  <c r="H240"/>
  <c r="F332"/>
  <c r="F346"/>
  <c r="G352"/>
  <c r="F366"/>
  <c r="F269"/>
  <c r="H412"/>
  <c r="F446"/>
  <c r="F492"/>
  <c r="G508"/>
  <c r="F508" s="1"/>
  <c r="F594"/>
  <c r="G604"/>
  <c r="G677"/>
  <c r="F677" s="1"/>
  <c r="F697"/>
  <c r="G715"/>
  <c r="G743"/>
  <c r="F743" s="1"/>
  <c r="F759"/>
  <c r="F882"/>
  <c r="H898"/>
  <c r="F295"/>
  <c r="F392"/>
  <c r="F424"/>
  <c r="H604"/>
  <c r="G240"/>
  <c r="F354"/>
  <c r="F432"/>
  <c r="F606"/>
  <c r="H657"/>
  <c r="F699"/>
  <c r="F717"/>
  <c r="H729"/>
  <c r="F745"/>
  <c r="F820"/>
  <c r="F884"/>
  <c r="G64"/>
  <c r="F64" s="1"/>
  <c r="F440"/>
  <c r="F448"/>
  <c r="F474"/>
  <c r="G500"/>
  <c r="F500" s="1"/>
  <c r="F665"/>
  <c r="F812"/>
  <c r="F818"/>
  <c r="F406"/>
  <c r="F876"/>
  <c r="E23" i="1"/>
  <c r="F275" i="5"/>
  <c r="G898"/>
  <c r="F414"/>
  <c r="F344"/>
  <c r="F430"/>
  <c r="F454"/>
  <c r="H462"/>
  <c r="F705"/>
  <c r="F810"/>
  <c r="G287"/>
  <c r="G285" s="1"/>
  <c r="G307"/>
  <c r="F307" s="1"/>
  <c r="G378"/>
  <c r="G404"/>
  <c r="F404" s="1"/>
  <c r="G422"/>
  <c r="F422" s="1"/>
  <c r="G438"/>
  <c r="F438" s="1"/>
  <c r="F679"/>
  <c r="G657"/>
  <c r="F773"/>
  <c r="F242"/>
  <c r="G226"/>
  <c r="F480"/>
  <c r="G464"/>
  <c r="F13"/>
  <c r="G11"/>
  <c r="E66" i="4"/>
  <c r="G844" i="8" l="1"/>
  <c r="F846"/>
  <c r="F874" i="5"/>
  <c r="F285"/>
  <c r="G281"/>
  <c r="F240"/>
  <c r="F50"/>
  <c r="H871"/>
  <c r="F914"/>
  <c r="H870"/>
  <c r="G871"/>
  <c r="F873"/>
  <c r="G870"/>
  <c r="F872"/>
  <c r="F352"/>
  <c r="F771"/>
  <c r="F898"/>
  <c r="F757"/>
  <c r="F378"/>
  <c r="F715"/>
  <c r="F729"/>
  <c r="H713"/>
  <c r="H590"/>
  <c r="F604"/>
  <c r="H9"/>
  <c r="G126"/>
  <c r="F126" s="1"/>
  <c r="F128"/>
  <c r="F657"/>
  <c r="F287"/>
  <c r="G713"/>
  <c r="H224"/>
  <c r="G9"/>
  <c r="G590"/>
  <c r="F226"/>
  <c r="G412"/>
  <c r="F412" s="1"/>
  <c r="G462"/>
  <c r="F462" s="1"/>
  <c r="F464"/>
  <c r="F11"/>
  <c r="D139" i="1"/>
  <c r="D138"/>
  <c r="D137"/>
  <c r="F134"/>
  <c r="E134"/>
  <c r="D133"/>
  <c r="D132"/>
  <c r="F129"/>
  <c r="D129" s="1"/>
  <c r="D128"/>
  <c r="D127"/>
  <c r="E124"/>
  <c r="D124" s="1"/>
  <c r="D123"/>
  <c r="D122"/>
  <c r="E119"/>
  <c r="D119" s="1"/>
  <c r="D118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8" s="1"/>
  <c r="D16"/>
  <c r="D15"/>
  <c r="D13"/>
  <c r="F844" i="8" l="1"/>
  <c r="G842"/>
  <c r="G841"/>
  <c r="H868" i="5"/>
  <c r="H865" s="1"/>
  <c r="G267"/>
  <c r="F281"/>
  <c r="F871"/>
  <c r="F9"/>
  <c r="F870"/>
  <c r="G868"/>
  <c r="F590"/>
  <c r="F713"/>
  <c r="E77" i="1"/>
  <c r="D77" s="1"/>
  <c r="E92"/>
  <c r="E21"/>
  <c r="D134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842" i="8" l="1"/>
  <c r="G840"/>
  <c r="G839"/>
  <c r="F839" s="1"/>
  <c r="F841"/>
  <c r="H863" i="5"/>
  <c r="H866"/>
  <c r="H864" s="1"/>
  <c r="F267"/>
  <c r="G224"/>
  <c r="F224" s="1"/>
  <c r="H862"/>
  <c r="H860" s="1"/>
  <c r="G866"/>
  <c r="G865"/>
  <c r="F868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G838" i="8" l="1"/>
  <c r="F840"/>
  <c r="F170" i="3"/>
  <c r="F87" i="2"/>
  <c r="H858" i="5"/>
  <c r="H856" s="1"/>
  <c r="H857"/>
  <c r="H855" s="1"/>
  <c r="G863"/>
  <c r="F863" s="1"/>
  <c r="F865"/>
  <c r="G864"/>
  <c r="F866"/>
  <c r="F209" i="2"/>
  <c r="F140"/>
  <c r="F180"/>
  <c r="F239"/>
  <c r="F92" i="3"/>
  <c r="F9" s="1"/>
  <c r="E9"/>
  <c r="E7" s="1"/>
  <c r="F61" i="2"/>
  <c r="E8" i="1"/>
  <c r="D10"/>
  <c r="G7" i="2"/>
  <c r="F8"/>
  <c r="F43"/>
  <c r="F160"/>
  <c r="F270"/>
  <c r="J7" l="1"/>
  <c r="F838" i="8"/>
  <c r="G836"/>
  <c r="D170" i="3"/>
  <c r="F7"/>
  <c r="D7" s="1"/>
  <c r="H7"/>
  <c r="H854" i="5"/>
  <c r="H852" s="1"/>
  <c r="G862"/>
  <c r="F864"/>
  <c r="D92" i="3"/>
  <c r="D9"/>
  <c r="D8" i="1"/>
  <c r="F7" i="2"/>
  <c r="F836" i="8" l="1"/>
  <c r="G828"/>
  <c r="H850" i="5"/>
  <c r="H848" s="1"/>
  <c r="H849"/>
  <c r="F862"/>
  <c r="G860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G826" i="8" l="1"/>
  <c r="F828"/>
  <c r="H847" i="5"/>
  <c r="H846"/>
  <c r="F860"/>
  <c r="G858"/>
  <c r="G857"/>
  <c r="F30" i="4"/>
  <c r="D30" s="1"/>
  <c r="E22"/>
  <c r="E20" s="1"/>
  <c r="D40"/>
  <c r="D42"/>
  <c r="D46"/>
  <c r="F9"/>
  <c r="E9"/>
  <c r="F826" i="8" l="1"/>
  <c r="G8"/>
  <c r="H844" i="5"/>
  <c r="H842" s="1"/>
  <c r="H840" s="1"/>
  <c r="G856"/>
  <c r="F858"/>
  <c r="F857"/>
  <c r="G855"/>
  <c r="F855" s="1"/>
  <c r="F28" i="4"/>
  <c r="F22" s="1"/>
  <c r="D22" s="1"/>
  <c r="D9"/>
  <c r="E18"/>
  <c r="D70"/>
  <c r="F67"/>
  <c r="F61" s="1"/>
  <c r="F50" s="1"/>
  <c r="F8" i="8" l="1"/>
  <c r="J8"/>
  <c r="H838" i="5"/>
  <c r="H841"/>
  <c r="H839"/>
  <c r="H836" s="1"/>
  <c r="H828" s="1"/>
  <c r="H826" s="1"/>
  <c r="H8" s="1"/>
  <c r="G854"/>
  <c r="F856"/>
  <c r="D28" i="4"/>
  <c r="D67"/>
  <c r="G852" i="5" l="1"/>
  <c r="F854"/>
  <c r="D61" i="4"/>
  <c r="G849" i="5" l="1"/>
  <c r="G850"/>
  <c r="F852"/>
  <c r="D50" i="4"/>
  <c r="F20"/>
  <c r="G848" i="5" l="1"/>
  <c r="F850"/>
  <c r="F849"/>
  <c r="G847"/>
  <c r="F847" s="1"/>
  <c r="F18" i="4"/>
  <c r="D18" s="1"/>
  <c r="D20"/>
  <c r="F848" i="5" l="1"/>
  <c r="G846"/>
  <c r="F846" l="1"/>
  <c r="G844"/>
  <c r="G841" l="1"/>
  <c r="G842"/>
  <c r="F844"/>
  <c r="G840" l="1"/>
  <c r="F842"/>
  <c r="F841"/>
  <c r="G839"/>
  <c r="F839" s="1"/>
  <c r="F840" l="1"/>
  <c r="G838"/>
  <c r="F838" l="1"/>
  <c r="G836"/>
  <c r="F836" l="1"/>
  <c r="G828"/>
  <c r="F828" l="1"/>
  <c r="G826"/>
  <c r="F826" l="1"/>
  <c r="G8"/>
  <c r="F8" l="1"/>
  <c r="J8"/>
</calcChain>
</file>

<file path=xl/comments1.xml><?xml version="1.0" encoding="utf-8"?>
<comments xmlns="http://schemas.openxmlformats.org/spreadsheetml/2006/main">
  <authors>
    <author>Автор</author>
  </authors>
  <commentList>
    <comment ref="E13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Tahoma"/>
            <family val="2"/>
          </rPr>
          <t>3500.0=886.5 կամավոր ատեստատ.երաժշտ.մարզադպ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25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58000.0+4154.8=
3268.3 ընթ սուբ
886.5 կամավոր ատեստատ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3268.3 ընթ սուբ
886.5 կամավոր ատեստատ =4154.8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sharedStrings.xml><?xml version="1.0" encoding="utf-8"?>
<sst xmlns="http://schemas.openxmlformats.org/spreadsheetml/2006/main" count="3682" uniqueCount="803">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</sst>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89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 applyFill="1"/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164" fontId="84" fillId="0" borderId="0" xfId="0" applyNumberFormat="1" applyFont="1" applyFill="1"/>
    <xf numFmtId="164" fontId="82" fillId="0" borderId="0" xfId="0" applyNumberFormat="1" applyFont="1" applyFill="1" applyBorder="1" applyAlignment="1">
      <alignment horizontal="center" vertical="center" wrapText="1"/>
    </xf>
    <xf numFmtId="164" fontId="85" fillId="0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/>
    </xf>
    <xf numFmtId="164" fontId="51" fillId="0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13" zoomScaleNormal="100" workbookViewId="0">
      <selection activeCell="A38" sqref="A38:K38"/>
    </sheetView>
  </sheetViews>
  <sheetFormatPr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7" t="s">
        <v>758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</row>
    <row r="4" spans="1:11" ht="22.5">
      <c r="A4" s="321"/>
      <c r="B4" s="321"/>
      <c r="C4" s="321"/>
      <c r="D4" s="321"/>
      <c r="E4" s="321"/>
      <c r="F4" s="321"/>
      <c r="G4" s="321"/>
      <c r="H4" s="321"/>
      <c r="I4" s="321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7" t="s">
        <v>785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</row>
    <row r="7" spans="1:11">
      <c r="A7" s="322"/>
      <c r="B7" s="322"/>
      <c r="C7" s="322"/>
      <c r="D7" s="322"/>
      <c r="E7" s="322"/>
      <c r="F7" s="322"/>
      <c r="G7" s="322"/>
    </row>
    <row r="8" spans="1:11" ht="20.25">
      <c r="A8" s="166"/>
    </row>
    <row r="9" spans="1:11" ht="20.25">
      <c r="A9" s="166"/>
    </row>
    <row r="12" spans="1:11" ht="25.5">
      <c r="A12" s="318" t="s">
        <v>794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19" t="s">
        <v>795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>
      <c r="A18" s="168"/>
    </row>
    <row r="19" spans="1:11" ht="20.25">
      <c r="A19" s="323" t="s">
        <v>796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3"/>
    </row>
    <row r="20" spans="1:11" ht="20.25">
      <c r="A20" s="323"/>
      <c r="B20" s="323"/>
      <c r="C20" s="323"/>
      <c r="D20" s="323"/>
      <c r="E20" s="323"/>
      <c r="F20" s="323"/>
      <c r="G20" s="323"/>
      <c r="H20" s="323"/>
      <c r="I20" s="323"/>
      <c r="J20" s="323"/>
      <c r="K20" s="323"/>
    </row>
    <row r="21" spans="1:11" ht="20.25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20" t="s">
        <v>790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6">
        <v>2025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3"/>
  <sheetViews>
    <sheetView topLeftCell="A127" zoomScale="90" zoomScaleNormal="90" workbookViewId="0">
      <selection activeCell="H16" sqref="H16"/>
    </sheetView>
  </sheetViews>
  <sheetFormatPr defaultRowHeight="36.75" customHeight="1"/>
  <cols>
    <col min="1" max="1" width="5.140625" style="235" customWidth="1"/>
    <col min="2" max="2" width="66.7109375" style="199" customWidth="1"/>
    <col min="3" max="3" width="5.7109375" style="196" customWidth="1"/>
    <col min="4" max="4" width="15.85546875" style="194" customWidth="1"/>
    <col min="5" max="5" width="14.85546875" style="194" customWidth="1"/>
    <col min="6" max="6" width="13.5703125" style="194" customWidth="1"/>
    <col min="7" max="7" width="3.28515625" style="194" customWidth="1"/>
    <col min="8" max="16384" width="9.140625" style="194"/>
  </cols>
  <sheetData>
    <row r="1" spans="1:6" s="187" customFormat="1" ht="30" customHeight="1">
      <c r="A1" s="332" t="s">
        <v>784</v>
      </c>
      <c r="B1" s="332"/>
      <c r="C1" s="332"/>
      <c r="D1" s="332"/>
      <c r="E1" s="332"/>
      <c r="F1" s="332"/>
    </row>
    <row r="2" spans="1:6" s="188" customFormat="1" ht="25.5" customHeight="1">
      <c r="A2" s="333" t="s">
        <v>777</v>
      </c>
      <c r="B2" s="334"/>
      <c r="C2" s="334"/>
      <c r="D2" s="334"/>
      <c r="E2" s="334"/>
      <c r="F2" s="334"/>
    </row>
    <row r="3" spans="1:6" s="188" customFormat="1" ht="25.5" customHeight="1">
      <c r="A3" s="283"/>
      <c r="B3" s="285" t="s">
        <v>775</v>
      </c>
      <c r="C3" s="284"/>
      <c r="D3" s="284"/>
      <c r="E3" s="284"/>
      <c r="F3" s="284"/>
    </row>
    <row r="4" spans="1:6" s="188" customFormat="1" ht="18.75" customHeight="1">
      <c r="A4" s="221"/>
      <c r="B4" s="201"/>
      <c r="C4" s="336" t="s">
        <v>731</v>
      </c>
      <c r="D4" s="336"/>
      <c r="E4" s="336"/>
      <c r="F4" s="336"/>
    </row>
    <row r="5" spans="1:6" s="187" customFormat="1" ht="30" customHeight="1">
      <c r="A5" s="335" t="s">
        <v>315</v>
      </c>
      <c r="B5" s="335" t="s">
        <v>53</v>
      </c>
      <c r="C5" s="335" t="s">
        <v>316</v>
      </c>
      <c r="D5" s="340" t="s">
        <v>771</v>
      </c>
      <c r="E5" s="338" t="s">
        <v>770</v>
      </c>
      <c r="F5" s="339"/>
    </row>
    <row r="6" spans="1:6" s="187" customFormat="1" ht="31.5" customHeight="1">
      <c r="A6" s="335"/>
      <c r="B6" s="335"/>
      <c r="C6" s="335"/>
      <c r="D6" s="340"/>
      <c r="E6" s="32" t="s">
        <v>736</v>
      </c>
      <c r="F6" s="32" t="s">
        <v>737</v>
      </c>
    </row>
    <row r="7" spans="1:6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6" s="187" customFormat="1" ht="36.75" customHeight="1">
      <c r="A8" s="223">
        <v>1000</v>
      </c>
      <c r="B8" s="31" t="s">
        <v>726</v>
      </c>
      <c r="C8" s="32"/>
      <c r="D8" s="311">
        <f>E8+F8-F138</f>
        <v>1866949.8</v>
      </c>
      <c r="E8" s="311">
        <f>E10+E62+E92</f>
        <v>1866949.8</v>
      </c>
      <c r="F8" s="189">
        <f>F62+F92</f>
        <v>0</v>
      </c>
    </row>
    <row r="9" spans="1:6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6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6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6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6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311">
        <f>E15+E16+E17</f>
        <v>62800</v>
      </c>
      <c r="F13" s="245" t="s">
        <v>4</v>
      </c>
    </row>
    <row r="14" spans="1:6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6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6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773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41">
        <f>E26</f>
        <v>2200</v>
      </c>
      <c r="E26" s="343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42"/>
      <c r="E27" s="344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76.5" customHeight="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1518544.5</v>
      </c>
      <c r="E62" s="244">
        <f>E65+E71+E77</f>
        <v>1518544.5</v>
      </c>
      <c r="F62" s="245">
        <f>F68+F74+F87</f>
        <v>0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1518544.5</v>
      </c>
      <c r="E77" s="189">
        <f>E80+E81+E85+E86</f>
        <v>1518544.5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3268.3</v>
      </c>
      <c r="E85" s="290">
        <v>3268.3</v>
      </c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0</v>
      </c>
      <c r="E87" s="179" t="s">
        <v>4</v>
      </c>
      <c r="F87" s="179">
        <f>F90+F91</f>
        <v>0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0</v>
      </c>
      <c r="E90" s="174" t="s">
        <v>4</v>
      </c>
      <c r="F90" s="174"/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E92+F92-F138</f>
        <v>129615.5</v>
      </c>
      <c r="E92" s="244">
        <f>E98+E101+E108+E114+E119+E124+E134</f>
        <v>129615.5</v>
      </c>
      <c r="F92" s="245">
        <f>F95+F129+F134</f>
        <v>0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3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46.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E117+E118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v>84230</v>
      </c>
      <c r="F117" s="174" t="s">
        <v>4</v>
      </c>
    </row>
    <row r="118" spans="1:6" s="187" customFormat="1" ht="36.75" customHeight="1">
      <c r="A118" s="225" t="s">
        <v>42</v>
      </c>
      <c r="B118" s="29" t="s">
        <v>297</v>
      </c>
      <c r="C118" s="183"/>
      <c r="D118" s="174">
        <f>E118</f>
        <v>7000</v>
      </c>
      <c r="E118" s="174">
        <v>7000</v>
      </c>
      <c r="F118" s="174" t="s">
        <v>4</v>
      </c>
    </row>
    <row r="119" spans="1:6" s="187" customFormat="1" ht="29.25" customHeight="1">
      <c r="A119" s="223">
        <v>1360</v>
      </c>
      <c r="B119" s="38" t="s">
        <v>298</v>
      </c>
      <c r="C119" s="35">
        <v>7431</v>
      </c>
      <c r="D119" s="189">
        <f>E119</f>
        <v>2500</v>
      </c>
      <c r="E119" s="189">
        <f>E122+E123</f>
        <v>2500</v>
      </c>
      <c r="F119" s="179" t="s">
        <v>4</v>
      </c>
    </row>
    <row r="120" spans="1:6" s="187" customFormat="1" ht="18" customHeight="1">
      <c r="A120" s="224"/>
      <c r="B120" s="36" t="s">
        <v>299</v>
      </c>
      <c r="C120" s="37"/>
      <c r="D120" s="190"/>
      <c r="E120" s="190"/>
      <c r="F120" s="174"/>
    </row>
    <row r="121" spans="1:6" s="187" customFormat="1" ht="15" customHeight="1">
      <c r="A121" s="224"/>
      <c r="B121" s="36" t="s">
        <v>226</v>
      </c>
      <c r="C121" s="37"/>
      <c r="D121" s="190"/>
      <c r="E121" s="190"/>
      <c r="F121" s="174"/>
    </row>
    <row r="122" spans="1:6" s="187" customFormat="1" ht="45" customHeight="1">
      <c r="A122" s="225" t="s">
        <v>43</v>
      </c>
      <c r="B122" s="29" t="s">
        <v>300</v>
      </c>
      <c r="C122" s="41"/>
      <c r="D122" s="174">
        <f>E122</f>
        <v>2500</v>
      </c>
      <c r="E122" s="174">
        <v>2500</v>
      </c>
      <c r="F122" s="174" t="s">
        <v>4</v>
      </c>
    </row>
    <row r="123" spans="1:6" s="187" customFormat="1" ht="39.75" customHeight="1">
      <c r="A123" s="225" t="s">
        <v>44</v>
      </c>
      <c r="B123" s="29" t="s">
        <v>301</v>
      </c>
      <c r="C123" s="41"/>
      <c r="D123" s="174">
        <f>E123</f>
        <v>0</v>
      </c>
      <c r="E123" s="174"/>
      <c r="F123" s="174" t="s">
        <v>4</v>
      </c>
    </row>
    <row r="124" spans="1:6" s="187" customFormat="1" ht="21" customHeight="1">
      <c r="A124" s="223">
        <v>1370</v>
      </c>
      <c r="B124" s="38" t="s">
        <v>302</v>
      </c>
      <c r="C124" s="35">
        <v>7441</v>
      </c>
      <c r="D124" s="174">
        <f>E124</f>
        <v>0</v>
      </c>
      <c r="E124" s="174">
        <f>E127+E128</f>
        <v>0</v>
      </c>
      <c r="F124" s="179" t="s">
        <v>4</v>
      </c>
    </row>
    <row r="125" spans="1:6" s="187" customFormat="1" ht="17.25" customHeight="1">
      <c r="A125" s="224"/>
      <c r="B125" s="36" t="s">
        <v>303</v>
      </c>
      <c r="C125" s="37"/>
      <c r="D125" s="190"/>
      <c r="E125" s="174"/>
      <c r="F125" s="174"/>
    </row>
    <row r="126" spans="1:6" s="187" customFormat="1" ht="19.5" customHeight="1">
      <c r="A126" s="224"/>
      <c r="B126" s="36" t="s">
        <v>226</v>
      </c>
      <c r="C126" s="37"/>
      <c r="D126" s="190"/>
      <c r="E126" s="174"/>
      <c r="F126" s="174"/>
    </row>
    <row r="127" spans="1:6" s="187" customFormat="1" ht="84.75" customHeight="1">
      <c r="A127" s="224" t="s">
        <v>45</v>
      </c>
      <c r="B127" s="209" t="s">
        <v>304</v>
      </c>
      <c r="C127" s="41"/>
      <c r="D127" s="174">
        <f>E127</f>
        <v>0</v>
      </c>
      <c r="E127" s="174"/>
      <c r="F127" s="174" t="s">
        <v>4</v>
      </c>
    </row>
    <row r="128" spans="1:6" s="187" customFormat="1" ht="90" customHeight="1">
      <c r="A128" s="225" t="s">
        <v>221</v>
      </c>
      <c r="B128" s="209" t="s">
        <v>305</v>
      </c>
      <c r="C128" s="41"/>
      <c r="D128" s="174">
        <f>E128</f>
        <v>0</v>
      </c>
      <c r="E128" s="174"/>
      <c r="F128" s="174" t="s">
        <v>4</v>
      </c>
    </row>
    <row r="129" spans="1:6" s="187" customFormat="1" ht="24.75" customHeight="1">
      <c r="A129" s="223">
        <v>1380</v>
      </c>
      <c r="B129" s="38" t="s">
        <v>306</v>
      </c>
      <c r="C129" s="35">
        <v>7442</v>
      </c>
      <c r="D129" s="189">
        <f>F129</f>
        <v>0</v>
      </c>
      <c r="E129" s="179" t="s">
        <v>4</v>
      </c>
      <c r="F129" s="179">
        <f>F132+F133</f>
        <v>0</v>
      </c>
    </row>
    <row r="130" spans="1:6" s="187" customFormat="1" ht="16.5" customHeight="1">
      <c r="A130" s="224"/>
      <c r="B130" s="36" t="s">
        <v>307</v>
      </c>
      <c r="C130" s="37"/>
      <c r="D130" s="190"/>
      <c r="E130" s="174"/>
      <c r="F130" s="174"/>
    </row>
    <row r="131" spans="1:6" s="187" customFormat="1" ht="16.5" customHeight="1">
      <c r="A131" s="224"/>
      <c r="B131" s="36" t="s">
        <v>226</v>
      </c>
      <c r="C131" s="37"/>
      <c r="D131" s="190"/>
      <c r="E131" s="174"/>
      <c r="F131" s="174"/>
    </row>
    <row r="132" spans="1:6" s="187" customFormat="1" ht="85.5" customHeight="1">
      <c r="A132" s="225" t="s">
        <v>46</v>
      </c>
      <c r="B132" s="209" t="s">
        <v>308</v>
      </c>
      <c r="C132" s="41"/>
      <c r="D132" s="174">
        <f>F132</f>
        <v>0</v>
      </c>
      <c r="E132" s="174" t="s">
        <v>4</v>
      </c>
      <c r="F132" s="174"/>
    </row>
    <row r="133" spans="1:6" s="187" customFormat="1" ht="87" customHeight="1">
      <c r="A133" s="225" t="s">
        <v>47</v>
      </c>
      <c r="B133" s="209" t="s">
        <v>309</v>
      </c>
      <c r="C133" s="41"/>
      <c r="D133" s="174">
        <f>F133</f>
        <v>0</v>
      </c>
      <c r="E133" s="174" t="s">
        <v>4</v>
      </c>
      <c r="F133" s="179"/>
    </row>
    <row r="134" spans="1:6" s="187" customFormat="1" ht="27.75" customHeight="1">
      <c r="A134" s="230" t="s">
        <v>48</v>
      </c>
      <c r="B134" s="38" t="s">
        <v>310</v>
      </c>
      <c r="C134" s="35">
        <v>7451</v>
      </c>
      <c r="D134" s="189">
        <f>E134+F134-F138</f>
        <v>14386.5</v>
      </c>
      <c r="E134" s="189">
        <f>E139</f>
        <v>14386.5</v>
      </c>
      <c r="F134" s="179">
        <f>F137+F138+F139</f>
        <v>0</v>
      </c>
    </row>
    <row r="135" spans="1:6" s="187" customFormat="1" ht="16.5" customHeight="1">
      <c r="A135" s="225"/>
      <c r="B135" s="36" t="s">
        <v>311</v>
      </c>
      <c r="C135" s="35"/>
      <c r="D135" s="190"/>
      <c r="E135" s="190"/>
      <c r="F135" s="174"/>
    </row>
    <row r="136" spans="1:6" s="187" customFormat="1" ht="16.5" customHeight="1">
      <c r="A136" s="225"/>
      <c r="B136" s="36" t="s">
        <v>226</v>
      </c>
      <c r="C136" s="35"/>
      <c r="D136" s="190"/>
      <c r="E136" s="190"/>
      <c r="F136" s="174"/>
    </row>
    <row r="137" spans="1:6" s="187" customFormat="1" ht="28.5" customHeight="1">
      <c r="A137" s="225" t="s">
        <v>49</v>
      </c>
      <c r="B137" s="29" t="s">
        <v>312</v>
      </c>
      <c r="C137" s="41"/>
      <c r="D137" s="174">
        <f>F137</f>
        <v>0</v>
      </c>
      <c r="E137" s="174" t="s">
        <v>4</v>
      </c>
      <c r="F137" s="174"/>
    </row>
    <row r="138" spans="1:6" s="187" customFormat="1" ht="36.75" customHeight="1">
      <c r="A138" s="225" t="s">
        <v>50</v>
      </c>
      <c r="B138" s="29" t="s">
        <v>313</v>
      </c>
      <c r="C138" s="41"/>
      <c r="D138" s="174">
        <f>F138</f>
        <v>0</v>
      </c>
      <c r="E138" s="174" t="s">
        <v>4</v>
      </c>
      <c r="F138" s="174"/>
    </row>
    <row r="139" spans="1:6" s="187" customFormat="1" ht="30.75" customHeight="1">
      <c r="A139" s="225" t="s">
        <v>51</v>
      </c>
      <c r="B139" s="29" t="s">
        <v>314</v>
      </c>
      <c r="C139" s="41"/>
      <c r="D139" s="174">
        <f>E139+F139</f>
        <v>14386.5</v>
      </c>
      <c r="E139" s="174">
        <v>14386.5</v>
      </c>
      <c r="F139" s="174"/>
    </row>
    <row r="140" spans="1:6" ht="14.25" customHeight="1">
      <c r="A140" s="231"/>
      <c r="B140" s="193"/>
      <c r="C140" s="194"/>
    </row>
    <row r="141" spans="1:6" ht="14.25" customHeight="1">
      <c r="A141" s="231"/>
      <c r="B141" s="193"/>
      <c r="C141" s="194"/>
    </row>
    <row r="142" spans="1:6" ht="10.5" customHeight="1">
      <c r="A142" s="231"/>
      <c r="B142" s="193"/>
      <c r="C142" s="194"/>
    </row>
    <row r="143" spans="1:6" ht="30.75" customHeight="1">
      <c r="A143" s="232"/>
      <c r="B143" s="337" t="s">
        <v>52</v>
      </c>
      <c r="C143" s="337"/>
      <c r="D143" s="337"/>
      <c r="E143" s="337"/>
      <c r="F143" s="337"/>
    </row>
    <row r="144" spans="1:6" ht="42.75" customHeight="1">
      <c r="A144" s="232"/>
      <c r="B144" s="337" t="s">
        <v>774</v>
      </c>
      <c r="C144" s="337"/>
      <c r="D144" s="337"/>
      <c r="E144" s="337"/>
      <c r="F144" s="337"/>
    </row>
    <row r="145" spans="1:6" s="196" customFormat="1" ht="17.25" customHeight="1">
      <c r="A145" s="233"/>
      <c r="B145" s="195"/>
      <c r="C145" s="188"/>
    </row>
    <row r="146" spans="1:6" s="197" customFormat="1" ht="63.75" customHeight="1">
      <c r="A146" s="326" t="s">
        <v>317</v>
      </c>
      <c r="B146" s="328" t="s">
        <v>53</v>
      </c>
      <c r="C146" s="329"/>
      <c r="D146" s="32" t="s">
        <v>54</v>
      </c>
      <c r="E146" s="32" t="s">
        <v>55</v>
      </c>
      <c r="F146" s="32" t="s">
        <v>56</v>
      </c>
    </row>
    <row r="147" spans="1:6" s="197" customFormat="1" ht="14.25" customHeight="1">
      <c r="A147" s="327"/>
      <c r="B147" s="330"/>
      <c r="C147" s="331"/>
      <c r="D147" s="32">
        <v>1</v>
      </c>
      <c r="E147" s="32">
        <v>2</v>
      </c>
      <c r="F147" s="32">
        <v>3</v>
      </c>
    </row>
    <row r="148" spans="1:6" s="198" customFormat="1" ht="28.5" customHeight="1">
      <c r="A148" s="234">
        <v>1</v>
      </c>
      <c r="B148" s="324" t="s">
        <v>228</v>
      </c>
      <c r="C148" s="325"/>
      <c r="D148" s="190"/>
      <c r="E148" s="190"/>
      <c r="F148" s="190"/>
    </row>
    <row r="149" spans="1:6" s="198" customFormat="1" ht="26.25" customHeight="1">
      <c r="A149" s="234">
        <v>2</v>
      </c>
      <c r="B149" s="324" t="s">
        <v>57</v>
      </c>
      <c r="C149" s="325"/>
      <c r="D149" s="190"/>
      <c r="E149" s="190"/>
      <c r="F149" s="190"/>
    </row>
    <row r="150" spans="1:6" s="198" customFormat="1" ht="26.25" customHeight="1">
      <c r="A150" s="234">
        <v>3</v>
      </c>
      <c r="B150" s="324" t="s">
        <v>773</v>
      </c>
      <c r="C150" s="325"/>
      <c r="D150" s="190"/>
      <c r="E150" s="190"/>
      <c r="F150" s="190"/>
    </row>
    <row r="151" spans="1:6" s="198" customFormat="1" ht="23.25" customHeight="1">
      <c r="A151" s="234">
        <v>4</v>
      </c>
      <c r="B151" s="324" t="s">
        <v>58</v>
      </c>
      <c r="C151" s="325"/>
      <c r="D151" s="190"/>
      <c r="E151" s="190"/>
      <c r="F151" s="190"/>
    </row>
    <row r="152" spans="1:6" s="198" customFormat="1" ht="23.25" customHeight="1">
      <c r="A152" s="234">
        <v>5</v>
      </c>
      <c r="B152" s="324" t="s">
        <v>59</v>
      </c>
      <c r="C152" s="325"/>
      <c r="D152" s="190"/>
      <c r="E152" s="190"/>
      <c r="F152" s="190" t="s">
        <v>60</v>
      </c>
    </row>
    <row r="153" spans="1:6" s="198" customFormat="1" ht="23.25" customHeight="1">
      <c r="A153" s="234">
        <v>6</v>
      </c>
      <c r="B153" s="324" t="s">
        <v>61</v>
      </c>
      <c r="C153" s="325"/>
      <c r="D153" s="190"/>
      <c r="E153" s="190"/>
      <c r="F153" s="190" t="s">
        <v>60</v>
      </c>
    </row>
    <row r="154" spans="1:6" ht="6" customHeight="1">
      <c r="B154" s="193"/>
      <c r="C154" s="194"/>
    </row>
    <row r="155" spans="1:6" ht="36.75" customHeight="1">
      <c r="B155" s="193"/>
      <c r="C155" s="194"/>
    </row>
    <row r="156" spans="1:6" ht="36.75" customHeight="1">
      <c r="B156" s="193"/>
      <c r="C156" s="194"/>
    </row>
    <row r="157" spans="1:6" ht="36.75" customHeight="1">
      <c r="B157" s="193"/>
      <c r="C157" s="194"/>
    </row>
    <row r="158" spans="1:6" ht="36.75" customHeight="1">
      <c r="B158" s="193"/>
      <c r="C158" s="194"/>
    </row>
    <row r="159" spans="1:6" ht="36.75" customHeight="1">
      <c r="B159" s="193"/>
      <c r="C159" s="194"/>
    </row>
    <row r="160" spans="1:6" ht="36.75" customHeight="1">
      <c r="B160" s="193"/>
      <c r="C160" s="194"/>
    </row>
    <row r="161" spans="2:3" ht="36.75" customHeight="1">
      <c r="B161" s="193"/>
      <c r="C161" s="194"/>
    </row>
    <row r="162" spans="2:3" ht="36.75" customHeight="1">
      <c r="B162" s="193"/>
      <c r="C162" s="194"/>
    </row>
    <row r="163" spans="2:3" ht="36.75" customHeight="1">
      <c r="B163" s="193"/>
      <c r="C163" s="194"/>
    </row>
    <row r="164" spans="2:3" ht="36.75" customHeight="1">
      <c r="B164" s="193"/>
      <c r="C164" s="194"/>
    </row>
    <row r="165" spans="2:3" ht="36.75" customHeight="1">
      <c r="B165" s="193"/>
      <c r="C165" s="194"/>
    </row>
    <row r="166" spans="2:3" ht="36.75" customHeight="1">
      <c r="B166" s="193"/>
      <c r="C166" s="194"/>
    </row>
    <row r="167" spans="2:3" ht="36.75" customHeight="1">
      <c r="B167" s="193"/>
      <c r="C167" s="194"/>
    </row>
    <row r="168" spans="2:3" ht="36.75" customHeight="1">
      <c r="B168" s="193"/>
      <c r="C168" s="194"/>
    </row>
    <row r="169" spans="2:3" ht="36.75" customHeight="1">
      <c r="B169" s="193"/>
      <c r="C169" s="194"/>
    </row>
    <row r="170" spans="2:3" ht="36.75" customHeight="1">
      <c r="B170" s="193"/>
      <c r="C170" s="194"/>
    </row>
    <row r="171" spans="2:3" ht="36.75" customHeight="1">
      <c r="B171" s="193"/>
      <c r="C171" s="194"/>
    </row>
    <row r="172" spans="2:3" ht="36.75" customHeight="1">
      <c r="B172" s="193"/>
      <c r="C172" s="194"/>
    </row>
    <row r="173" spans="2:3" ht="36.75" customHeight="1">
      <c r="B173" s="193"/>
      <c r="C173" s="194"/>
    </row>
    <row r="174" spans="2:3" ht="36.75" customHeight="1">
      <c r="B174" s="193"/>
      <c r="C174" s="194"/>
    </row>
    <row r="175" spans="2:3" ht="36.75" customHeight="1">
      <c r="B175" s="193"/>
      <c r="C175" s="194"/>
    </row>
    <row r="176" spans="2:3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C200" s="194"/>
    </row>
    <row r="201" spans="2:3" ht="36.75" customHeight="1">
      <c r="C201" s="194"/>
    </row>
    <row r="202" spans="2:3" ht="36.75" customHeight="1">
      <c r="C202" s="194"/>
    </row>
    <row r="203" spans="2:3" ht="36.75" customHeight="1">
      <c r="C203" s="194"/>
    </row>
    <row r="204" spans="2:3" ht="36.75" customHeight="1">
      <c r="C204" s="194"/>
    </row>
    <row r="205" spans="2:3" ht="36.75" customHeight="1">
      <c r="C205" s="194"/>
    </row>
    <row r="206" spans="2:3" ht="36.75" customHeight="1">
      <c r="C206" s="194"/>
    </row>
    <row r="207" spans="2:3" ht="36.75" customHeight="1"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</sheetData>
  <mergeCells count="20"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  <mergeCell ref="B153:C153"/>
    <mergeCell ref="B148:C148"/>
    <mergeCell ref="B149:C149"/>
    <mergeCell ref="B151:C151"/>
    <mergeCell ref="B152:C152"/>
    <mergeCell ref="B150:C150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8"/>
  <sheetViews>
    <sheetView topLeftCell="A247" workbookViewId="0">
      <selection activeCell="G259" sqref="G259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9.28515625" style="19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0" s="2" customFormat="1" ht="18">
      <c r="A1" s="345" t="s">
        <v>772</v>
      </c>
      <c r="B1" s="345"/>
      <c r="C1" s="345"/>
      <c r="D1" s="345"/>
      <c r="E1" s="345"/>
      <c r="F1" s="345"/>
      <c r="G1" s="345"/>
      <c r="H1" s="345"/>
    </row>
    <row r="2" spans="1:10" s="2" customFormat="1">
      <c r="A2" s="346" t="s">
        <v>786</v>
      </c>
      <c r="B2" s="346"/>
      <c r="C2" s="346"/>
      <c r="D2" s="346"/>
      <c r="E2" s="346"/>
      <c r="F2" s="346"/>
      <c r="G2" s="346"/>
      <c r="H2" s="346"/>
    </row>
    <row r="3" spans="1:10" s="119" customFormat="1" ht="15">
      <c r="A3" s="150"/>
      <c r="B3" s="212"/>
      <c r="C3" s="213"/>
      <c r="D3" s="213"/>
      <c r="F3" s="352" t="s">
        <v>731</v>
      </c>
      <c r="G3" s="352"/>
      <c r="H3" s="352"/>
    </row>
    <row r="4" spans="1:10" s="8" customFormat="1" ht="20.25" customHeight="1">
      <c r="A4" s="347" t="s">
        <v>318</v>
      </c>
      <c r="B4" s="349" t="s">
        <v>319</v>
      </c>
      <c r="C4" s="350" t="s">
        <v>320</v>
      </c>
      <c r="D4" s="350" t="s">
        <v>321</v>
      </c>
      <c r="E4" s="351" t="s">
        <v>322</v>
      </c>
      <c r="F4" s="347" t="s">
        <v>62</v>
      </c>
      <c r="G4" s="348" t="s">
        <v>63</v>
      </c>
      <c r="H4" s="348"/>
    </row>
    <row r="5" spans="1:10" s="9" customFormat="1" ht="35.25" customHeight="1">
      <c r="A5" s="347"/>
      <c r="B5" s="349"/>
      <c r="C5" s="350"/>
      <c r="D5" s="350"/>
      <c r="E5" s="351"/>
      <c r="F5" s="348"/>
      <c r="G5" s="214" t="s">
        <v>64</v>
      </c>
      <c r="H5" s="214" t="s">
        <v>65</v>
      </c>
    </row>
    <row r="6" spans="1:10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0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G7+H7-'hat1'!F138</f>
        <v>2021175.5</v>
      </c>
      <c r="G7" s="17">
        <f>G8+G43+G61+G87+G140+G160+G180+G209+G239+G270+G302</f>
        <v>1866949.8</v>
      </c>
      <c r="H7" s="17">
        <f>'hat6'!H224+'hat6'!H462+'hat6'!H713</f>
        <v>154225.70000000001</v>
      </c>
      <c r="J7" s="308">
        <f>'hat1'!E8-'hat2'!G7</f>
        <v>0</v>
      </c>
    </row>
    <row r="8" spans="1:10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0">
      <c r="A9" s="140"/>
      <c r="B9" s="43"/>
      <c r="C9" s="43"/>
      <c r="D9" s="43"/>
      <c r="E9" s="141" t="s">
        <v>327</v>
      </c>
      <c r="F9" s="1"/>
      <c r="G9" s="1"/>
      <c r="H9" s="1"/>
    </row>
    <row r="10" spans="1:10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0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0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0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0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0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0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305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6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305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4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5000</v>
      </c>
      <c r="G50" s="1">
        <v>5000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162825.70000000001</v>
      </c>
      <c r="G87" s="13">
        <f>G89+G93+G99+G107+G112+G119+G122+G128+G137</f>
        <v>97500</v>
      </c>
      <c r="H87" s="13">
        <f>H89+H93+H99+H107+H112+H119+H122+H128+H137</f>
        <v>65325.7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149325.70000000001</v>
      </c>
      <c r="G112" s="1">
        <f>G114+G115+G116+G117+G118</f>
        <v>90000</v>
      </c>
      <c r="H112" s="1">
        <f>H114+H115+H116+H117+H118</f>
        <v>59325.7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149325.70000000001</v>
      </c>
      <c r="G114" s="1">
        <v>90000</v>
      </c>
      <c r="H114" s="1">
        <f>'hat6'!H309</f>
        <v>59325.7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169900</v>
      </c>
      <c r="G160" s="13">
        <f>G162+G165+G168+G171+G174+G177</f>
        <v>90000</v>
      </c>
      <c r="H160" s="13">
        <f>H162+H165+H168+H171+H174+H177</f>
        <v>79900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'hat6'!H474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109900</v>
      </c>
      <c r="G168" s="1">
        <f>G170</f>
        <v>30000</v>
      </c>
      <c r="H168" s="1">
        <f>H170</f>
        <v>79900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109900</v>
      </c>
      <c r="G170" s="1">
        <v>30000</v>
      </c>
      <c r="H170" s="1">
        <f>'hat6'!H482</f>
        <v>79900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1000</v>
      </c>
      <c r="G201" s="1">
        <v>1000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393154.8</v>
      </c>
      <c r="G239" s="13">
        <f>G241+G245+G249+G253+G257+G261+G264+G267</f>
        <v>384154.8</v>
      </c>
      <c r="H239" s="13">
        <f>H241+H245+H249+H253+H257+H261+H264+H267</f>
        <v>9000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331000</v>
      </c>
      <c r="G241" s="1">
        <f>G243+G244</f>
        <v>322000</v>
      </c>
      <c r="H241" s="1">
        <f>H243+H244</f>
        <v>9000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331000</v>
      </c>
      <c r="G243" s="1">
        <v>322000</v>
      </c>
      <c r="H243" s="1">
        <f>'hat6'!H717</f>
        <v>9000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62154.8</v>
      </c>
      <c r="G257" s="1">
        <f>G259+G260</f>
        <v>62154.8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62154.8</v>
      </c>
      <c r="G259" s="1">
        <v>62154.8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0</v>
      </c>
      <c r="G263" s="1"/>
      <c r="H263" s="1"/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G304+H304-'hat1'!F138</f>
        <v>449179.5</v>
      </c>
      <c r="G304" s="1">
        <f>G306</f>
        <v>449179.5</v>
      </c>
      <c r="H304" s="1">
        <f>H306</f>
        <v>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G306+H306-'hat1'!F138</f>
        <v>449179.5</v>
      </c>
      <c r="G306" s="1">
        <v>449179.5</v>
      </c>
      <c r="H306" s="1"/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zoomScale="90" zoomScaleNormal="90" workbookViewId="0">
      <selection activeCell="E15" sqref="E15"/>
    </sheetView>
  </sheetViews>
  <sheetFormatPr defaultRowHeight="13.5"/>
  <cols>
    <col min="1" max="1" width="6.28515625" style="191" customWidth="1"/>
    <col min="2" max="2" width="66.5703125" style="187" customWidth="1"/>
    <col min="3" max="3" width="5.7109375" style="191" customWidth="1"/>
    <col min="4" max="4" width="13.7109375" style="187" customWidth="1"/>
    <col min="5" max="5" width="12.5703125" style="187" customWidth="1"/>
    <col min="6" max="6" width="10.7109375" style="187" customWidth="1"/>
    <col min="7" max="7" width="1.7109375" style="269" customWidth="1"/>
    <col min="8" max="8" width="9.140625" style="269"/>
    <col min="9" max="9" width="9.5703125" style="295" bestFit="1" customWidth="1"/>
    <col min="10" max="16384" width="9.140625" style="269"/>
  </cols>
  <sheetData>
    <row r="1" spans="1:9" s="196" customFormat="1" ht="18">
      <c r="A1" s="355" t="s">
        <v>82</v>
      </c>
      <c r="B1" s="355"/>
      <c r="C1" s="355"/>
      <c r="D1" s="355"/>
      <c r="E1" s="355"/>
      <c r="F1" s="355"/>
      <c r="I1" s="292"/>
    </row>
    <row r="2" spans="1:9" s="187" customFormat="1" ht="18">
      <c r="A2" s="345" t="s">
        <v>787</v>
      </c>
      <c r="B2" s="345"/>
      <c r="C2" s="345"/>
      <c r="D2" s="345"/>
      <c r="E2" s="345"/>
      <c r="F2" s="345"/>
      <c r="I2" s="293"/>
    </row>
    <row r="3" spans="1:9" s="268" customFormat="1" ht="17.25">
      <c r="A3" s="150"/>
      <c r="B3" s="212"/>
      <c r="C3" s="213"/>
      <c r="D3" s="213"/>
      <c r="E3" s="352" t="s">
        <v>731</v>
      </c>
      <c r="F3" s="352"/>
      <c r="H3" s="173"/>
      <c r="I3" s="294"/>
    </row>
    <row r="4" spans="1:9" ht="27">
      <c r="A4" s="335" t="s">
        <v>318</v>
      </c>
      <c r="B4" s="77" t="s">
        <v>511</v>
      </c>
      <c r="C4" s="77"/>
      <c r="D4" s="353" t="s">
        <v>0</v>
      </c>
      <c r="E4" s="348" t="s">
        <v>1</v>
      </c>
      <c r="F4" s="348"/>
    </row>
    <row r="5" spans="1:9" ht="25.5">
      <c r="A5" s="335"/>
      <c r="B5" s="77" t="s">
        <v>512</v>
      </c>
      <c r="C5" s="52" t="s">
        <v>83</v>
      </c>
      <c r="D5" s="354"/>
      <c r="E5" s="310" t="s">
        <v>2</v>
      </c>
      <c r="F5" s="310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6"/>
    </row>
    <row r="7" spans="1:9" ht="27">
      <c r="A7" s="78">
        <v>4000</v>
      </c>
      <c r="B7" s="79" t="s">
        <v>671</v>
      </c>
      <c r="C7" s="63"/>
      <c r="D7" s="179">
        <f>E7+F7-'hat1'!F138</f>
        <v>2021175.5</v>
      </c>
      <c r="E7" s="179">
        <f>E9</f>
        <v>1866949.8</v>
      </c>
      <c r="F7" s="179">
        <f>F9+F170+F205</f>
        <v>154225.70000000001</v>
      </c>
      <c r="H7" s="307">
        <f>'hat2'!G7-'hat3'!E7</f>
        <v>0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27">
      <c r="A9" s="78">
        <v>4050</v>
      </c>
      <c r="B9" s="77" t="s">
        <v>756</v>
      </c>
      <c r="C9" s="80" t="s">
        <v>60</v>
      </c>
      <c r="D9" s="174">
        <f>E9+F9-'hat1'!F138</f>
        <v>1866949.8</v>
      </c>
      <c r="E9" s="174">
        <f>E11+E24+E67+E82+E92+E126+E141</f>
        <v>1866949.8</v>
      </c>
      <c r="F9" s="174">
        <f>F11+F92+F141</f>
        <v>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>
      <c r="A11" s="78">
        <v>4100</v>
      </c>
      <c r="B11" s="82" t="s">
        <v>626</v>
      </c>
      <c r="C11" s="47" t="s">
        <v>60</v>
      </c>
      <c r="D11" s="174">
        <f>E11+F11</f>
        <v>391561.3</v>
      </c>
      <c r="E11" s="174">
        <f>E13+E18+E21</f>
        <v>391561.3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391561.3</v>
      </c>
      <c r="E13" s="174">
        <f>E15+E16+E17</f>
        <v>391561.3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363207.8</v>
      </c>
      <c r="E15" s="174">
        <v>363207.8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27">
      <c r="A24" s="78">
        <v>4200</v>
      </c>
      <c r="B24" s="48" t="s">
        <v>630</v>
      </c>
      <c r="C24" s="47" t="s">
        <v>60</v>
      </c>
      <c r="D24" s="179">
        <f>E24</f>
        <v>348345</v>
      </c>
      <c r="E24" s="179">
        <f>E26+E35+E40+E50+E53+E57</f>
        <v>348345</v>
      </c>
      <c r="F24" s="179" t="s">
        <v>66</v>
      </c>
      <c r="I24" s="297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27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'hat6'!G17+'hat6'!G777+'hat6'!G792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'hat6'!G793+'hat6'!G778+'hat6'!G625+'hat6'!G18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'hat6'!G19+'hat6'!G614+'hat6'!G631+'hat6'!G794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3020</v>
      </c>
      <c r="E35" s="174">
        <f>E37+E38+E39</f>
        <v>3020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3020</v>
      </c>
      <c r="E37" s="290">
        <v>3020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40.5">
      <c r="A40" s="78">
        <v>4230</v>
      </c>
      <c r="B40" s="59" t="s">
        <v>633</v>
      </c>
      <c r="C40" s="47" t="s">
        <v>60</v>
      </c>
      <c r="D40" s="174">
        <f>E40</f>
        <v>32506.400000000001</v>
      </c>
      <c r="E40" s="174">
        <f>E42+E43+E44+E45+E46+E47+E48+E49</f>
        <v>32506.400000000001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1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'hat6'!G25+'hat6'!G599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25195.4</v>
      </c>
      <c r="E49" s="290">
        <f>'hat6'!G27+'hat6'!G103+'hat6'!G244+'hat6'!G277+'hat6'!G313+'hat6'!G484+'hat6'!G496+'hat6'!G629+'hat6'!G795</f>
        <v>25195.4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17064.599999999999</v>
      </c>
      <c r="E50" s="174">
        <f>E52</f>
        <v>17064.599999999999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17064.599999999999</v>
      </c>
      <c r="E52" s="174">
        <f>'hat6'!G28+'hat6'!G104+'hat6'!G245+'hat6'!G487+'hat6'!G497+'hat6'!G780+'hat6'!G796</f>
        <v>17064.599999999999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'hat6'!G29+'hat6'!G311+'hat6'!G312+'hat6'!G485+'hat6'!G499+'hat6'!G596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78748.399999999994</v>
      </c>
      <c r="E57" s="174">
        <f>E59+E60+E61+E62+E63+E64+E65+E66</f>
        <v>78748.399999999994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'hat6'!G31+'hat6'!G610+'hat6'!G626+'hat6'!G781+'hat6'!G797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4500</v>
      </c>
      <c r="E60" s="174">
        <f>'hat6'!G246</f>
        <v>4500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'hat6'!G33+'hat6'!G611+'hat6'!G627+'hat6'!G782+'hat6'!G798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48968.4</v>
      </c>
      <c r="E66" s="174">
        <f>'hat6'!G34+'hat6'!G106+'hat6'!G132+'hat6'!G314+'hat6'!G486+'hat6'!G498+'hat6'!G600+'hat6'!G612+'hat6'!G628+'hat6'!G635+'hat6'!G784+'hat6'!G799</f>
        <v>48968.4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7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667000</v>
      </c>
      <c r="E82" s="179">
        <f>E84+E88</f>
        <v>667000</v>
      </c>
      <c r="F82" s="179" t="s">
        <v>66</v>
      </c>
      <c r="I82" s="297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667000</v>
      </c>
      <c r="E84" s="174">
        <f>E86+E87</f>
        <v>667000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667000</v>
      </c>
      <c r="E86" s="174">
        <f>'hat6'!G416+'hat6'!G717</f>
        <v>667000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7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3" customFormat="1">
      <c r="A119" s="162"/>
      <c r="B119" s="67" t="s">
        <v>513</v>
      </c>
      <c r="C119" s="163"/>
      <c r="D119" s="272"/>
      <c r="E119" s="272"/>
      <c r="F119" s="272"/>
      <c r="I119" s="298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'hat6'!H601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6600</v>
      </c>
      <c r="E126" s="179">
        <f>E128+E132+E138</f>
        <v>6600</v>
      </c>
      <c r="F126" s="179" t="s">
        <v>66</v>
      </c>
      <c r="I126" s="297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27">
      <c r="A132" s="78">
        <v>4630</v>
      </c>
      <c r="B132" s="46" t="s">
        <v>650</v>
      </c>
      <c r="C132" s="47" t="s">
        <v>60</v>
      </c>
      <c r="D132" s="174">
        <f>E132</f>
        <v>6600</v>
      </c>
      <c r="E132" s="174">
        <f>E134+E135+E136+E137</f>
        <v>6600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'hat6'!G887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'hat6'!G597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5700</v>
      </c>
      <c r="E137" s="174">
        <f>'hat6'!G886</f>
        <v>5700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27">
      <c r="A141" s="282">
        <v>4700</v>
      </c>
      <c r="B141" s="59" t="s">
        <v>652</v>
      </c>
      <c r="C141" s="47" t="s">
        <v>60</v>
      </c>
      <c r="D141" s="179">
        <f>E141+F141-'hat1'!F138</f>
        <v>453443.5</v>
      </c>
      <c r="E141" s="179">
        <f>E143+E147+E153+E156+E160+E163+E166</f>
        <v>453443.5</v>
      </c>
      <c r="F141" s="179">
        <f>F166</f>
        <v>0</v>
      </c>
      <c r="I141" s="297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27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40.5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E166+F166-'hat1'!F138</f>
        <v>449179.5</v>
      </c>
      <c r="E166" s="174">
        <f>E169</f>
        <v>449179.5</v>
      </c>
      <c r="F166" s="174">
        <f>F168</f>
        <v>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E168+F168-'hat1'!F138</f>
        <v>0</v>
      </c>
      <c r="E168" s="174">
        <f>'hat6'!G918</f>
        <v>0</v>
      </c>
      <c r="F168" s="174"/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449179.5</v>
      </c>
      <c r="E169" s="174">
        <v>449179.5</v>
      </c>
      <c r="F169" s="174" t="s">
        <v>66</v>
      </c>
    </row>
    <row r="170" spans="1:9" s="274" customFormat="1" ht="27">
      <c r="A170" s="78">
        <v>5000</v>
      </c>
      <c r="B170" s="54" t="s">
        <v>593</v>
      </c>
      <c r="C170" s="47" t="s">
        <v>60</v>
      </c>
      <c r="D170" s="179">
        <f>F170</f>
        <v>154225.70000000001</v>
      </c>
      <c r="E170" s="179" t="s">
        <v>66</v>
      </c>
      <c r="F170" s="179">
        <f>F172+F190+F196+F199</f>
        <v>154225.70000000001</v>
      </c>
      <c r="I170" s="299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154225.70000000001</v>
      </c>
      <c r="E172" s="174" t="s">
        <v>66</v>
      </c>
      <c r="F172" s="174">
        <f>F174+F179+F184</f>
        <v>154225.70000000001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127900</v>
      </c>
      <c r="E174" s="174"/>
      <c r="F174" s="174">
        <f>F176+F177+F178</f>
        <v>127900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79900</v>
      </c>
      <c r="E177" s="174" t="s">
        <v>66</v>
      </c>
      <c r="F177" s="174">
        <f>'hat6'!H488</f>
        <v>79900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48000</v>
      </c>
      <c r="E178" s="174" t="s">
        <v>66</v>
      </c>
      <c r="F178" s="174">
        <f>'hat6'!H316+'hat6'!H318+'hat6'!H721</f>
        <v>48000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19000</v>
      </c>
      <c r="E179" s="174"/>
      <c r="F179" s="174">
        <f>F181+F182+F183</f>
        <v>19000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19000</v>
      </c>
      <c r="E181" s="174" t="s">
        <v>66</v>
      </c>
      <c r="F181" s="174">
        <f>'hat6'!H248+'hat6'!H319</f>
        <v>19000</v>
      </c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7325.7</v>
      </c>
      <c r="E184" s="174"/>
      <c r="F184" s="174">
        <f>F186+F187+F188+F189</f>
        <v>7325.7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7325.7</v>
      </c>
      <c r="E189" s="174"/>
      <c r="F189" s="174">
        <f>'hat6'!H315+'hat6'!H476+'hat6'!H489</f>
        <v>7325.7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5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300"/>
    </row>
    <row r="206" spans="1:9" s="276" customFormat="1">
      <c r="A206" s="85"/>
      <c r="B206" s="56" t="s">
        <v>327</v>
      </c>
      <c r="C206" s="86"/>
      <c r="D206" s="174"/>
      <c r="E206" s="174"/>
      <c r="F206" s="174"/>
      <c r="I206" s="301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8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7"/>
      <c r="F210" s="277"/>
      <c r="I210" s="302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0" customFormat="1">
      <c r="A229" s="279"/>
      <c r="B229" s="120"/>
      <c r="C229" s="279"/>
      <c r="D229" s="120"/>
      <c r="E229" s="120"/>
      <c r="F229" s="120"/>
      <c r="I229" s="303"/>
    </row>
    <row r="230" spans="1:9" s="280" customFormat="1">
      <c r="A230" s="279"/>
      <c r="B230" s="120"/>
      <c r="C230" s="279"/>
      <c r="D230" s="120"/>
      <c r="E230" s="120"/>
      <c r="F230" s="120"/>
      <c r="I230" s="303"/>
    </row>
    <row r="231" spans="1:9" s="280" customFormat="1">
      <c r="A231" s="279"/>
      <c r="B231" s="120"/>
      <c r="C231" s="279"/>
      <c r="D231" s="120"/>
      <c r="E231" s="120"/>
      <c r="F231" s="120"/>
      <c r="I231" s="303"/>
    </row>
    <row r="232" spans="1:9" s="280" customFormat="1">
      <c r="A232" s="279"/>
      <c r="B232" s="120"/>
      <c r="C232" s="279"/>
      <c r="D232" s="120"/>
      <c r="E232" s="120"/>
      <c r="F232" s="120"/>
      <c r="I232" s="303"/>
    </row>
    <row r="233" spans="1:9" s="280" customFormat="1">
      <c r="A233" s="279"/>
      <c r="B233" s="120"/>
      <c r="C233" s="279"/>
      <c r="D233" s="120"/>
      <c r="E233" s="120"/>
      <c r="F233" s="120"/>
      <c r="I233" s="303"/>
    </row>
    <row r="234" spans="1:9" s="280" customFormat="1">
      <c r="A234" s="279"/>
      <c r="B234" s="120"/>
      <c r="C234" s="279"/>
      <c r="D234" s="120"/>
      <c r="E234" s="120"/>
      <c r="F234" s="120"/>
      <c r="I234" s="303"/>
    </row>
    <row r="235" spans="1:9" s="280" customFormat="1">
      <c r="A235" s="279"/>
      <c r="B235" s="120"/>
      <c r="C235" s="279"/>
      <c r="D235" s="120"/>
      <c r="E235" s="120"/>
      <c r="F235" s="120"/>
      <c r="I235" s="303"/>
    </row>
    <row r="236" spans="1:9" s="280" customFormat="1">
      <c r="A236" s="279"/>
      <c r="B236" s="120"/>
      <c r="C236" s="279"/>
      <c r="D236" s="120"/>
      <c r="E236" s="120"/>
      <c r="F236" s="120"/>
      <c r="I236" s="303"/>
    </row>
    <row r="237" spans="1:9" s="280" customFormat="1">
      <c r="A237" s="279"/>
      <c r="B237" s="120"/>
      <c r="C237" s="279"/>
      <c r="D237" s="120"/>
      <c r="E237" s="120"/>
      <c r="F237" s="120"/>
      <c r="I237" s="303"/>
    </row>
    <row r="238" spans="1:9" s="280" customFormat="1">
      <c r="A238" s="279"/>
      <c r="B238" s="120"/>
      <c r="C238" s="279"/>
      <c r="D238" s="120"/>
      <c r="E238" s="120"/>
      <c r="F238" s="120"/>
      <c r="I238" s="303"/>
    </row>
    <row r="239" spans="1:9" s="280" customFormat="1">
      <c r="A239" s="279"/>
      <c r="B239" s="120"/>
      <c r="C239" s="279"/>
      <c r="D239" s="120"/>
      <c r="E239" s="120"/>
      <c r="F239" s="120"/>
      <c r="I239" s="303"/>
    </row>
    <row r="240" spans="1:9" s="280" customFormat="1">
      <c r="A240" s="279"/>
      <c r="B240" s="120"/>
      <c r="C240" s="279"/>
      <c r="D240" s="120"/>
      <c r="E240" s="120"/>
      <c r="F240" s="120"/>
      <c r="I240" s="303"/>
    </row>
    <row r="241" spans="1:9" s="280" customFormat="1">
      <c r="A241" s="279"/>
      <c r="B241" s="120"/>
      <c r="C241" s="279"/>
      <c r="D241" s="120"/>
      <c r="E241" s="120"/>
      <c r="F241" s="120"/>
      <c r="I241" s="303"/>
    </row>
    <row r="242" spans="1:9" s="280" customFormat="1">
      <c r="A242" s="279"/>
      <c r="B242" s="120"/>
      <c r="C242" s="279"/>
      <c r="D242" s="120"/>
      <c r="E242" s="120"/>
      <c r="F242" s="120"/>
      <c r="I242" s="303"/>
    </row>
    <row r="243" spans="1:9" s="280" customFormat="1">
      <c r="A243" s="279"/>
      <c r="B243" s="120"/>
      <c r="C243" s="279"/>
      <c r="D243" s="120"/>
      <c r="E243" s="120"/>
      <c r="F243" s="120"/>
      <c r="I243" s="303"/>
    </row>
    <row r="244" spans="1:9" s="280" customFormat="1">
      <c r="A244" s="279"/>
      <c r="B244" s="120"/>
      <c r="C244" s="279"/>
      <c r="D244" s="120"/>
      <c r="E244" s="120"/>
      <c r="F244" s="120"/>
      <c r="I244" s="303"/>
    </row>
    <row r="245" spans="1:9" s="280" customFormat="1">
      <c r="A245" s="279"/>
      <c r="B245" s="120"/>
      <c r="C245" s="279"/>
      <c r="D245" s="120"/>
      <c r="E245" s="120"/>
      <c r="F245" s="120"/>
      <c r="I245" s="303"/>
    </row>
    <row r="246" spans="1:9" s="280" customFormat="1">
      <c r="A246" s="279"/>
      <c r="B246" s="120"/>
      <c r="C246" s="279"/>
      <c r="D246" s="120"/>
      <c r="E246" s="120"/>
      <c r="F246" s="120"/>
      <c r="I246" s="303"/>
    </row>
    <row r="247" spans="1:9" s="280" customFormat="1">
      <c r="A247" s="279"/>
      <c r="B247" s="120"/>
      <c r="C247" s="279"/>
      <c r="D247" s="120"/>
      <c r="E247" s="120"/>
      <c r="F247" s="120"/>
      <c r="I247" s="303"/>
    </row>
    <row r="248" spans="1:9" s="280" customFormat="1">
      <c r="A248" s="279"/>
      <c r="B248" s="120"/>
      <c r="C248" s="279"/>
      <c r="D248" s="120"/>
      <c r="E248" s="120"/>
      <c r="F248" s="120"/>
      <c r="I248" s="303"/>
    </row>
    <row r="249" spans="1:9" s="280" customFormat="1">
      <c r="A249" s="279"/>
      <c r="B249" s="120"/>
      <c r="C249" s="279"/>
      <c r="D249" s="120"/>
      <c r="E249" s="120"/>
      <c r="F249" s="120"/>
      <c r="I249" s="303"/>
    </row>
    <row r="250" spans="1:9" s="280" customFormat="1">
      <c r="A250" s="279"/>
      <c r="B250" s="120"/>
      <c r="C250" s="279"/>
      <c r="D250" s="120"/>
      <c r="E250" s="120"/>
      <c r="F250" s="120"/>
      <c r="I250" s="303"/>
    </row>
    <row r="251" spans="1:9" s="280" customFormat="1">
      <c r="A251" s="279"/>
      <c r="B251" s="120"/>
      <c r="C251" s="279"/>
      <c r="D251" s="120"/>
      <c r="E251" s="120"/>
      <c r="F251" s="120"/>
      <c r="I251" s="303"/>
    </row>
    <row r="252" spans="1:9" s="280" customFormat="1">
      <c r="A252" s="279"/>
      <c r="B252" s="120"/>
      <c r="C252" s="279"/>
      <c r="D252" s="120"/>
      <c r="E252" s="120"/>
      <c r="F252" s="120"/>
      <c r="I252" s="303"/>
    </row>
    <row r="253" spans="1:9" s="280" customFormat="1">
      <c r="A253" s="279"/>
      <c r="B253" s="120"/>
      <c r="C253" s="279"/>
      <c r="D253" s="120"/>
      <c r="E253" s="120"/>
      <c r="F253" s="120"/>
      <c r="I253" s="303"/>
    </row>
    <row r="254" spans="1:9" s="280" customFormat="1">
      <c r="A254" s="279"/>
      <c r="B254" s="120"/>
      <c r="C254" s="279"/>
      <c r="D254" s="120"/>
      <c r="E254" s="120"/>
      <c r="F254" s="120"/>
      <c r="I254" s="303"/>
    </row>
    <row r="255" spans="1:9" s="280" customFormat="1">
      <c r="A255" s="279"/>
      <c r="B255" s="120"/>
      <c r="C255" s="279"/>
      <c r="D255" s="120"/>
      <c r="E255" s="120"/>
      <c r="F255" s="120"/>
      <c r="I255" s="303"/>
    </row>
    <row r="256" spans="1:9" s="280" customFormat="1">
      <c r="A256" s="279"/>
      <c r="B256" s="120"/>
      <c r="C256" s="279"/>
      <c r="D256" s="120"/>
      <c r="E256" s="120"/>
      <c r="F256" s="120"/>
      <c r="I256" s="303"/>
    </row>
    <row r="257" spans="1:9" s="280" customFormat="1">
      <c r="A257" s="279"/>
      <c r="B257" s="120"/>
      <c r="C257" s="279"/>
      <c r="D257" s="120"/>
      <c r="E257" s="120"/>
      <c r="F257" s="120"/>
      <c r="I257" s="303"/>
    </row>
    <row r="258" spans="1:9" s="280" customFormat="1">
      <c r="A258" s="279"/>
      <c r="B258" s="120"/>
      <c r="C258" s="279"/>
      <c r="D258" s="120"/>
      <c r="E258" s="120"/>
      <c r="F258" s="120"/>
      <c r="I258" s="303"/>
    </row>
    <row r="259" spans="1:9" s="280" customFormat="1">
      <c r="A259" s="279"/>
      <c r="B259" s="120"/>
      <c r="C259" s="279"/>
      <c r="D259" s="120"/>
      <c r="E259" s="120"/>
      <c r="F259" s="120"/>
      <c r="I259" s="303"/>
    </row>
    <row r="260" spans="1:9" s="280" customFormat="1">
      <c r="A260" s="279"/>
      <c r="B260" s="120"/>
      <c r="C260" s="279"/>
      <c r="D260" s="120"/>
      <c r="E260" s="120"/>
      <c r="F260" s="120"/>
      <c r="I260" s="303"/>
    </row>
    <row r="261" spans="1:9" s="280" customFormat="1">
      <c r="A261" s="279"/>
      <c r="B261" s="120"/>
      <c r="C261" s="279"/>
      <c r="D261" s="120"/>
      <c r="E261" s="120"/>
      <c r="F261" s="120"/>
      <c r="I261" s="303"/>
    </row>
    <row r="262" spans="1:9" s="280" customFormat="1">
      <c r="A262" s="279"/>
      <c r="B262" s="120"/>
      <c r="C262" s="279"/>
      <c r="D262" s="120"/>
      <c r="E262" s="120"/>
      <c r="F262" s="120"/>
      <c r="I262" s="303"/>
    </row>
    <row r="263" spans="1:9" s="280" customFormat="1">
      <c r="A263" s="279"/>
      <c r="B263" s="120"/>
      <c r="C263" s="279"/>
      <c r="D263" s="120"/>
      <c r="E263" s="120"/>
      <c r="F263" s="120"/>
      <c r="I263" s="303"/>
    </row>
    <row r="264" spans="1:9" s="280" customFormat="1">
      <c r="A264" s="279"/>
      <c r="B264" s="120"/>
      <c r="C264" s="279"/>
      <c r="D264" s="120"/>
      <c r="E264" s="120"/>
      <c r="F264" s="120"/>
      <c r="I264" s="303"/>
    </row>
    <row r="265" spans="1:9" s="280" customFormat="1">
      <c r="A265" s="279"/>
      <c r="B265" s="120"/>
      <c r="C265" s="279"/>
      <c r="D265" s="120"/>
      <c r="E265" s="120"/>
      <c r="F265" s="120"/>
      <c r="I265" s="303"/>
    </row>
    <row r="266" spans="1:9" s="280" customFormat="1">
      <c r="A266" s="279"/>
      <c r="B266" s="120"/>
      <c r="C266" s="279"/>
      <c r="D266" s="120"/>
      <c r="E266" s="120"/>
      <c r="F266" s="120"/>
      <c r="I266" s="303"/>
    </row>
    <row r="267" spans="1:9" s="280" customFormat="1">
      <c r="A267" s="279"/>
      <c r="B267" s="120"/>
      <c r="C267" s="279"/>
      <c r="D267" s="120"/>
      <c r="E267" s="120"/>
      <c r="F267" s="120"/>
      <c r="I267" s="303"/>
    </row>
    <row r="268" spans="1:9" s="280" customFormat="1">
      <c r="A268" s="279"/>
      <c r="B268" s="120"/>
      <c r="C268" s="279"/>
      <c r="D268" s="120"/>
      <c r="E268" s="120"/>
      <c r="F268" s="120"/>
      <c r="I268" s="303"/>
    </row>
    <row r="269" spans="1:9" s="280" customFormat="1">
      <c r="A269" s="279"/>
      <c r="B269" s="120"/>
      <c r="C269" s="279"/>
      <c r="D269" s="120"/>
      <c r="E269" s="120"/>
      <c r="F269" s="120"/>
      <c r="I269" s="303"/>
    </row>
    <row r="270" spans="1:9" s="280" customFormat="1">
      <c r="A270" s="279"/>
      <c r="B270" s="120"/>
      <c r="C270" s="279"/>
      <c r="D270" s="120"/>
      <c r="E270" s="120"/>
      <c r="F270" s="120"/>
      <c r="I270" s="303"/>
    </row>
    <row r="271" spans="1:9" s="280" customFormat="1">
      <c r="A271" s="279"/>
      <c r="B271" s="120"/>
      <c r="C271" s="279"/>
      <c r="D271" s="120"/>
      <c r="E271" s="120"/>
      <c r="F271" s="120"/>
      <c r="I271" s="303"/>
    </row>
    <row r="272" spans="1:9" s="280" customFormat="1">
      <c r="A272" s="279"/>
      <c r="B272" s="120"/>
      <c r="C272" s="279"/>
      <c r="D272" s="120"/>
      <c r="E272" s="120"/>
      <c r="F272" s="120"/>
      <c r="I272" s="303"/>
    </row>
    <row r="273" spans="1:9" s="280" customFormat="1">
      <c r="A273" s="279"/>
      <c r="B273" s="120"/>
      <c r="C273" s="279"/>
      <c r="D273" s="120"/>
      <c r="E273" s="120"/>
      <c r="F273" s="120"/>
      <c r="I273" s="303"/>
    </row>
    <row r="274" spans="1:9" s="280" customFormat="1">
      <c r="A274" s="279"/>
      <c r="B274" s="120"/>
      <c r="C274" s="279"/>
      <c r="D274" s="120"/>
      <c r="E274" s="120"/>
      <c r="F274" s="120"/>
      <c r="I274" s="303"/>
    </row>
    <row r="275" spans="1:9" s="280" customFormat="1">
      <c r="A275" s="279"/>
      <c r="B275" s="120"/>
      <c r="C275" s="279"/>
      <c r="D275" s="120"/>
      <c r="E275" s="120"/>
      <c r="F275" s="120"/>
      <c r="I275" s="303"/>
    </row>
    <row r="276" spans="1:9" s="280" customFormat="1">
      <c r="A276" s="279"/>
      <c r="B276" s="120"/>
      <c r="C276" s="279"/>
      <c r="D276" s="120"/>
      <c r="E276" s="120"/>
      <c r="F276" s="120"/>
      <c r="I276" s="303"/>
    </row>
    <row r="277" spans="1:9" s="280" customFormat="1">
      <c r="A277" s="279"/>
      <c r="B277" s="120"/>
      <c r="C277" s="279"/>
      <c r="D277" s="120"/>
      <c r="E277" s="120"/>
      <c r="F277" s="120"/>
      <c r="I277" s="303"/>
    </row>
    <row r="278" spans="1:9" s="280" customFormat="1">
      <c r="A278" s="279"/>
      <c r="B278" s="120"/>
      <c r="C278" s="279"/>
      <c r="D278" s="120"/>
      <c r="E278" s="120"/>
      <c r="F278" s="120"/>
      <c r="I278" s="303"/>
    </row>
    <row r="279" spans="1:9" s="280" customFormat="1">
      <c r="A279" s="279"/>
      <c r="B279" s="120"/>
      <c r="C279" s="279"/>
      <c r="D279" s="120"/>
      <c r="E279" s="120"/>
      <c r="F279" s="120"/>
      <c r="I279" s="303"/>
    </row>
    <row r="280" spans="1:9" s="280" customFormat="1">
      <c r="A280" s="279"/>
      <c r="B280" s="120"/>
      <c r="C280" s="279"/>
      <c r="D280" s="120"/>
      <c r="E280" s="120"/>
      <c r="F280" s="120"/>
      <c r="I280" s="303"/>
    </row>
    <row r="281" spans="1:9" s="280" customFormat="1">
      <c r="A281" s="279"/>
      <c r="B281" s="120"/>
      <c r="C281" s="279"/>
      <c r="D281" s="120"/>
      <c r="E281" s="120"/>
      <c r="F281" s="120"/>
      <c r="I281" s="303"/>
    </row>
    <row r="282" spans="1:9" s="280" customFormat="1">
      <c r="A282" s="279"/>
      <c r="B282" s="120"/>
      <c r="C282" s="279"/>
      <c r="D282" s="120"/>
      <c r="E282" s="120"/>
      <c r="F282" s="120"/>
      <c r="I282" s="303"/>
    </row>
    <row r="283" spans="1:9" s="280" customFormat="1">
      <c r="A283" s="279"/>
      <c r="B283" s="120"/>
      <c r="C283" s="279"/>
      <c r="D283" s="120"/>
      <c r="E283" s="120"/>
      <c r="F283" s="120"/>
      <c r="I283" s="303"/>
    </row>
    <row r="284" spans="1:9" s="280" customFormat="1">
      <c r="A284" s="279"/>
      <c r="B284" s="120"/>
      <c r="C284" s="279"/>
      <c r="D284" s="120"/>
      <c r="E284" s="120"/>
      <c r="F284" s="120"/>
      <c r="I284" s="303"/>
    </row>
    <row r="285" spans="1:9" s="280" customFormat="1">
      <c r="A285" s="279"/>
      <c r="B285" s="120"/>
      <c r="C285" s="279"/>
      <c r="D285" s="120"/>
      <c r="E285" s="120"/>
      <c r="F285" s="120"/>
      <c r="I285" s="303"/>
    </row>
    <row r="286" spans="1:9" s="280" customFormat="1">
      <c r="A286" s="279"/>
      <c r="B286" s="120"/>
      <c r="C286" s="279"/>
      <c r="D286" s="120"/>
      <c r="E286" s="120"/>
      <c r="F286" s="120"/>
      <c r="I286" s="303"/>
    </row>
    <row r="287" spans="1:9" s="280" customFormat="1">
      <c r="A287" s="279"/>
      <c r="B287" s="120"/>
      <c r="C287" s="279"/>
      <c r="D287" s="120"/>
      <c r="E287" s="120"/>
      <c r="F287" s="120"/>
      <c r="I287" s="303"/>
    </row>
    <row r="288" spans="1:9" s="280" customFormat="1">
      <c r="A288" s="279"/>
      <c r="B288" s="120"/>
      <c r="C288" s="279"/>
      <c r="D288" s="120"/>
      <c r="E288" s="120"/>
      <c r="F288" s="120"/>
      <c r="I288" s="303"/>
    </row>
    <row r="289" spans="1:9" s="280" customFormat="1">
      <c r="A289" s="279"/>
      <c r="B289" s="120"/>
      <c r="C289" s="279"/>
      <c r="D289" s="120"/>
      <c r="E289" s="120"/>
      <c r="F289" s="120"/>
      <c r="I289" s="303"/>
    </row>
    <row r="290" spans="1:9" s="280" customFormat="1">
      <c r="A290" s="279"/>
      <c r="B290" s="120"/>
      <c r="C290" s="279"/>
      <c r="D290" s="120"/>
      <c r="E290" s="120"/>
      <c r="F290" s="120"/>
      <c r="I290" s="303"/>
    </row>
    <row r="291" spans="1:9" s="280" customFormat="1">
      <c r="A291" s="279"/>
      <c r="B291" s="120"/>
      <c r="C291" s="279"/>
      <c r="D291" s="120"/>
      <c r="E291" s="120"/>
      <c r="F291" s="120"/>
      <c r="I291" s="303"/>
    </row>
    <row r="292" spans="1:9" s="280" customFormat="1">
      <c r="A292" s="279"/>
      <c r="B292" s="120"/>
      <c r="C292" s="279"/>
      <c r="D292" s="120"/>
      <c r="E292" s="120"/>
      <c r="F292" s="120"/>
      <c r="I292" s="303"/>
    </row>
    <row r="293" spans="1:9" s="280" customFormat="1">
      <c r="A293" s="279"/>
      <c r="B293" s="120"/>
      <c r="C293" s="279"/>
      <c r="D293" s="120"/>
      <c r="E293" s="120"/>
      <c r="F293" s="120"/>
      <c r="I293" s="303"/>
    </row>
    <row r="294" spans="1:9" s="280" customFormat="1">
      <c r="A294" s="279"/>
      <c r="B294" s="120"/>
      <c r="C294" s="279"/>
      <c r="D294" s="120"/>
      <c r="E294" s="120"/>
      <c r="F294" s="120"/>
      <c r="I294" s="303"/>
    </row>
    <row r="295" spans="1:9" s="280" customFormat="1">
      <c r="A295" s="279"/>
      <c r="B295" s="120"/>
      <c r="C295" s="279"/>
      <c r="D295" s="120"/>
      <c r="E295" s="120"/>
      <c r="F295" s="120"/>
      <c r="I295" s="303"/>
    </row>
    <row r="296" spans="1:9" s="280" customFormat="1">
      <c r="A296" s="279"/>
      <c r="B296" s="120"/>
      <c r="C296" s="279"/>
      <c r="D296" s="120"/>
      <c r="E296" s="120"/>
      <c r="F296" s="120"/>
      <c r="I296" s="303"/>
    </row>
    <row r="297" spans="1:9" s="280" customFormat="1">
      <c r="A297" s="279"/>
      <c r="B297" s="120"/>
      <c r="C297" s="279"/>
      <c r="D297" s="120"/>
      <c r="E297" s="120"/>
      <c r="F297" s="120"/>
      <c r="I297" s="303"/>
    </row>
    <row r="298" spans="1:9" s="280" customFormat="1">
      <c r="A298" s="279"/>
      <c r="B298" s="120"/>
      <c r="C298" s="279"/>
      <c r="D298" s="120"/>
      <c r="E298" s="120"/>
      <c r="F298" s="120"/>
      <c r="I298" s="303"/>
    </row>
    <row r="299" spans="1:9" s="280" customFormat="1">
      <c r="A299" s="279"/>
      <c r="B299" s="120"/>
      <c r="C299" s="279"/>
      <c r="D299" s="120"/>
      <c r="E299" s="120"/>
      <c r="F299" s="120"/>
      <c r="I299" s="303"/>
    </row>
    <row r="300" spans="1:9" s="280" customFormat="1">
      <c r="A300" s="279"/>
      <c r="B300" s="120"/>
      <c r="C300" s="279"/>
      <c r="D300" s="120"/>
      <c r="E300" s="120"/>
      <c r="F300" s="120"/>
      <c r="I300" s="303"/>
    </row>
    <row r="301" spans="1:9" s="280" customFormat="1">
      <c r="A301" s="279"/>
      <c r="B301" s="120"/>
      <c r="C301" s="279"/>
      <c r="D301" s="120"/>
      <c r="E301" s="120"/>
      <c r="F301" s="120"/>
      <c r="I301" s="303"/>
    </row>
    <row r="302" spans="1:9" s="280" customFormat="1">
      <c r="A302" s="279"/>
      <c r="B302" s="120"/>
      <c r="C302" s="279"/>
      <c r="D302" s="120"/>
      <c r="E302" s="120"/>
      <c r="F302" s="120"/>
      <c r="I302" s="303"/>
    </row>
    <row r="303" spans="1:9" s="280" customFormat="1">
      <c r="A303" s="279"/>
      <c r="B303" s="120"/>
      <c r="C303" s="279"/>
      <c r="D303" s="120"/>
      <c r="E303" s="120"/>
      <c r="F303" s="120"/>
      <c r="I303" s="303"/>
    </row>
    <row r="304" spans="1:9" s="280" customFormat="1">
      <c r="A304" s="279"/>
      <c r="B304" s="120"/>
      <c r="C304" s="279"/>
      <c r="D304" s="120"/>
      <c r="E304" s="120"/>
      <c r="F304" s="120"/>
      <c r="I304" s="303"/>
    </row>
    <row r="305" spans="1:9" s="280" customFormat="1">
      <c r="A305" s="279"/>
      <c r="B305" s="120"/>
      <c r="C305" s="279"/>
      <c r="D305" s="120"/>
      <c r="E305" s="120"/>
      <c r="F305" s="120"/>
      <c r="I305" s="303"/>
    </row>
    <row r="306" spans="1:9" s="280" customFormat="1">
      <c r="A306" s="279"/>
      <c r="B306" s="120"/>
      <c r="C306" s="279"/>
      <c r="D306" s="120"/>
      <c r="E306" s="120"/>
      <c r="F306" s="120"/>
      <c r="I306" s="303"/>
    </row>
    <row r="307" spans="1:9" s="280" customFormat="1">
      <c r="A307" s="279"/>
      <c r="B307" s="120"/>
      <c r="C307" s="279"/>
      <c r="D307" s="120"/>
      <c r="E307" s="120"/>
      <c r="F307" s="120"/>
      <c r="I307" s="303"/>
    </row>
    <row r="308" spans="1:9" s="280" customFormat="1">
      <c r="A308" s="279"/>
      <c r="B308" s="120"/>
      <c r="C308" s="279"/>
      <c r="D308" s="120"/>
      <c r="E308" s="120"/>
      <c r="F308" s="120"/>
      <c r="I308" s="303"/>
    </row>
    <row r="309" spans="1:9" s="280" customFormat="1">
      <c r="A309" s="279"/>
      <c r="B309" s="120"/>
      <c r="C309" s="279"/>
      <c r="D309" s="120"/>
      <c r="E309" s="120"/>
      <c r="F309" s="120"/>
      <c r="I309" s="303"/>
    </row>
    <row r="310" spans="1:9" s="280" customFormat="1">
      <c r="A310" s="279"/>
      <c r="B310" s="120"/>
      <c r="C310" s="279"/>
      <c r="D310" s="120"/>
      <c r="E310" s="120"/>
      <c r="F310" s="120"/>
      <c r="I310" s="303"/>
    </row>
    <row r="311" spans="1:9" s="280" customFormat="1">
      <c r="A311" s="279"/>
      <c r="B311" s="120"/>
      <c r="C311" s="279"/>
      <c r="D311" s="120"/>
      <c r="E311" s="120"/>
      <c r="F311" s="120"/>
      <c r="I311" s="303"/>
    </row>
    <row r="312" spans="1:9" s="280" customFormat="1">
      <c r="A312" s="279"/>
      <c r="B312" s="120"/>
      <c r="C312" s="279"/>
      <c r="D312" s="120"/>
      <c r="E312" s="120"/>
      <c r="F312" s="120"/>
      <c r="I312" s="303"/>
    </row>
    <row r="313" spans="1:9" s="280" customFormat="1">
      <c r="A313" s="279"/>
      <c r="B313" s="120"/>
      <c r="C313" s="279"/>
      <c r="D313" s="120"/>
      <c r="E313" s="120"/>
      <c r="F313" s="120"/>
      <c r="I313" s="303"/>
    </row>
    <row r="314" spans="1:9" s="280" customFormat="1">
      <c r="A314" s="279"/>
      <c r="B314" s="120"/>
      <c r="C314" s="279"/>
      <c r="D314" s="120"/>
      <c r="E314" s="120"/>
      <c r="F314" s="120"/>
      <c r="I314" s="303"/>
    </row>
    <row r="315" spans="1:9" s="280" customFormat="1">
      <c r="A315" s="279"/>
      <c r="B315" s="120"/>
      <c r="C315" s="279"/>
      <c r="D315" s="120"/>
      <c r="E315" s="120"/>
      <c r="F315" s="120"/>
      <c r="I315" s="303"/>
    </row>
    <row r="316" spans="1:9" s="280" customFormat="1">
      <c r="A316" s="279"/>
      <c r="B316" s="120"/>
      <c r="C316" s="279"/>
      <c r="D316" s="120"/>
      <c r="E316" s="120"/>
      <c r="F316" s="120"/>
      <c r="I316" s="303"/>
    </row>
    <row r="317" spans="1:9" s="280" customFormat="1">
      <c r="A317" s="279"/>
      <c r="B317" s="120"/>
      <c r="C317" s="279"/>
      <c r="D317" s="120"/>
      <c r="E317" s="120"/>
      <c r="F317" s="120"/>
      <c r="I317" s="303"/>
    </row>
    <row r="318" spans="1:9" s="280" customFormat="1">
      <c r="A318" s="279"/>
      <c r="B318" s="120"/>
      <c r="C318" s="279"/>
      <c r="D318" s="120"/>
      <c r="E318" s="120"/>
      <c r="F318" s="120"/>
      <c r="I318" s="303"/>
    </row>
    <row r="319" spans="1:9" s="280" customFormat="1">
      <c r="A319" s="279"/>
      <c r="B319" s="120"/>
      <c r="C319" s="279"/>
      <c r="D319" s="120"/>
      <c r="E319" s="120"/>
      <c r="F319" s="120"/>
      <c r="I319" s="303"/>
    </row>
    <row r="320" spans="1:9" s="280" customFormat="1">
      <c r="A320" s="279"/>
      <c r="B320" s="120"/>
      <c r="C320" s="279"/>
      <c r="D320" s="120"/>
      <c r="E320" s="120"/>
      <c r="F320" s="120"/>
      <c r="I320" s="303"/>
    </row>
    <row r="321" spans="1:9" s="280" customFormat="1">
      <c r="A321" s="279"/>
      <c r="B321" s="120"/>
      <c r="C321" s="279"/>
      <c r="D321" s="120"/>
      <c r="E321" s="120"/>
      <c r="F321" s="120"/>
      <c r="I321" s="303"/>
    </row>
    <row r="322" spans="1:9" s="280" customFormat="1">
      <c r="A322" s="279"/>
      <c r="B322" s="120"/>
      <c r="C322" s="279"/>
      <c r="D322" s="120"/>
      <c r="E322" s="120"/>
      <c r="F322" s="120"/>
      <c r="I322" s="303"/>
    </row>
    <row r="323" spans="1:9" s="280" customFormat="1">
      <c r="A323" s="279"/>
      <c r="B323" s="120"/>
      <c r="C323" s="279"/>
      <c r="D323" s="120"/>
      <c r="E323" s="120"/>
      <c r="F323" s="120"/>
      <c r="I323" s="303"/>
    </row>
    <row r="324" spans="1:9" s="280" customFormat="1">
      <c r="A324" s="279"/>
      <c r="B324" s="120"/>
      <c r="C324" s="279"/>
      <c r="D324" s="120"/>
      <c r="E324" s="120"/>
      <c r="F324" s="120"/>
      <c r="I324" s="303"/>
    </row>
    <row r="325" spans="1:9" s="280" customFormat="1">
      <c r="A325" s="279"/>
      <c r="B325" s="120"/>
      <c r="C325" s="279"/>
      <c r="D325" s="120"/>
      <c r="E325" s="120"/>
      <c r="F325" s="120"/>
      <c r="I325" s="303"/>
    </row>
    <row r="326" spans="1:9" s="280" customFormat="1">
      <c r="A326" s="279"/>
      <c r="B326" s="120"/>
      <c r="C326" s="279"/>
      <c r="D326" s="120"/>
      <c r="E326" s="120"/>
      <c r="F326" s="120"/>
      <c r="I326" s="303"/>
    </row>
    <row r="327" spans="1:9" s="280" customFormat="1">
      <c r="A327" s="279"/>
      <c r="B327" s="120"/>
      <c r="C327" s="279"/>
      <c r="D327" s="120"/>
      <c r="E327" s="120"/>
      <c r="F327" s="120"/>
      <c r="I327" s="303"/>
    </row>
    <row r="328" spans="1:9" s="280" customFormat="1">
      <c r="A328" s="279"/>
      <c r="B328" s="120"/>
      <c r="C328" s="279"/>
      <c r="D328" s="120"/>
      <c r="E328" s="120"/>
      <c r="F328" s="120"/>
      <c r="I328" s="303"/>
    </row>
    <row r="329" spans="1:9" s="280" customFormat="1">
      <c r="A329" s="279"/>
      <c r="B329" s="120"/>
      <c r="C329" s="279"/>
      <c r="D329" s="120"/>
      <c r="E329" s="120"/>
      <c r="F329" s="120"/>
      <c r="I329" s="303"/>
    </row>
    <row r="330" spans="1:9" s="280" customFormat="1">
      <c r="A330" s="279"/>
      <c r="B330" s="120"/>
      <c r="C330" s="279"/>
      <c r="D330" s="120"/>
      <c r="E330" s="120"/>
      <c r="F330" s="120"/>
      <c r="I330" s="303"/>
    </row>
    <row r="331" spans="1:9" s="280" customFormat="1">
      <c r="A331" s="279"/>
      <c r="B331" s="120"/>
      <c r="C331" s="279"/>
      <c r="D331" s="120"/>
      <c r="E331" s="120"/>
      <c r="F331" s="120"/>
      <c r="I331" s="303"/>
    </row>
    <row r="332" spans="1:9" s="280" customFormat="1">
      <c r="A332" s="279"/>
      <c r="B332" s="120"/>
      <c r="C332" s="279"/>
      <c r="D332" s="120"/>
      <c r="E332" s="120"/>
      <c r="F332" s="120"/>
      <c r="I332" s="303"/>
    </row>
    <row r="333" spans="1:9" s="280" customFormat="1">
      <c r="A333" s="279"/>
      <c r="B333" s="120"/>
      <c r="C333" s="279"/>
      <c r="D333" s="120"/>
      <c r="E333" s="120"/>
      <c r="F333" s="120"/>
      <c r="I333" s="303"/>
    </row>
    <row r="334" spans="1:9" s="280" customFormat="1">
      <c r="A334" s="279"/>
      <c r="B334" s="120"/>
      <c r="C334" s="279"/>
      <c r="D334" s="120"/>
      <c r="E334" s="120"/>
      <c r="F334" s="120"/>
      <c r="I334" s="303"/>
    </row>
    <row r="335" spans="1:9" s="280" customFormat="1">
      <c r="A335" s="279"/>
      <c r="B335" s="120"/>
      <c r="C335" s="279"/>
      <c r="D335" s="120"/>
      <c r="E335" s="120"/>
      <c r="F335" s="120"/>
      <c r="I335" s="303"/>
    </row>
    <row r="336" spans="1:9" s="280" customFormat="1">
      <c r="A336" s="279"/>
      <c r="B336" s="120"/>
      <c r="C336" s="279"/>
      <c r="D336" s="120"/>
      <c r="E336" s="120"/>
      <c r="F336" s="120"/>
      <c r="I336" s="303"/>
    </row>
    <row r="337" spans="1:9" s="280" customFormat="1">
      <c r="A337" s="279"/>
      <c r="B337" s="120"/>
      <c r="C337" s="279"/>
      <c r="D337" s="120"/>
      <c r="E337" s="120"/>
      <c r="F337" s="120"/>
      <c r="I337" s="303"/>
    </row>
    <row r="338" spans="1:9" s="280" customFormat="1">
      <c r="A338" s="279"/>
      <c r="B338" s="120"/>
      <c r="C338" s="279"/>
      <c r="D338" s="120"/>
      <c r="E338" s="120"/>
      <c r="F338" s="120"/>
      <c r="I338" s="303"/>
    </row>
    <row r="339" spans="1:9" s="280" customFormat="1">
      <c r="A339" s="279"/>
      <c r="B339" s="120"/>
      <c r="C339" s="279"/>
      <c r="D339" s="120"/>
      <c r="E339" s="120"/>
      <c r="F339" s="120"/>
      <c r="I339" s="303"/>
    </row>
    <row r="340" spans="1:9" s="280" customFormat="1">
      <c r="A340" s="279"/>
      <c r="B340" s="120"/>
      <c r="C340" s="279"/>
      <c r="D340" s="120"/>
      <c r="E340" s="120"/>
      <c r="F340" s="120"/>
      <c r="I340" s="303"/>
    </row>
    <row r="341" spans="1:9" s="280" customFormat="1">
      <c r="A341" s="279"/>
      <c r="B341" s="120"/>
      <c r="C341" s="279"/>
      <c r="D341" s="120"/>
      <c r="E341" s="120"/>
      <c r="F341" s="120"/>
      <c r="I341" s="303"/>
    </row>
    <row r="342" spans="1:9" s="280" customFormat="1">
      <c r="A342" s="279"/>
      <c r="B342" s="120"/>
      <c r="C342" s="279"/>
      <c r="D342" s="120"/>
      <c r="E342" s="120"/>
      <c r="F342" s="120"/>
      <c r="I342" s="303"/>
    </row>
    <row r="343" spans="1:9" s="280" customFormat="1">
      <c r="A343" s="279"/>
      <c r="B343" s="120"/>
      <c r="C343" s="279"/>
      <c r="D343" s="120"/>
      <c r="E343" s="120"/>
      <c r="F343" s="120"/>
      <c r="I343" s="303"/>
    </row>
    <row r="344" spans="1:9" s="280" customFormat="1">
      <c r="A344" s="279"/>
      <c r="B344" s="120"/>
      <c r="C344" s="279"/>
      <c r="D344" s="120"/>
      <c r="E344" s="120"/>
      <c r="F344" s="120"/>
      <c r="I344" s="303"/>
    </row>
    <row r="345" spans="1:9" s="280" customFormat="1">
      <c r="A345" s="279"/>
      <c r="B345" s="120"/>
      <c r="C345" s="279"/>
      <c r="D345" s="120"/>
      <c r="E345" s="120"/>
      <c r="F345" s="120"/>
      <c r="I345" s="303"/>
    </row>
    <row r="346" spans="1:9" s="280" customFormat="1">
      <c r="A346" s="279"/>
      <c r="B346" s="120"/>
      <c r="C346" s="279"/>
      <c r="D346" s="120"/>
      <c r="E346" s="120"/>
      <c r="F346" s="120"/>
      <c r="I346" s="303"/>
    </row>
    <row r="347" spans="1:9" s="280" customFormat="1">
      <c r="A347" s="279"/>
      <c r="B347" s="120"/>
      <c r="C347" s="279"/>
      <c r="D347" s="120"/>
      <c r="E347" s="120"/>
      <c r="F347" s="120"/>
      <c r="I347" s="303"/>
    </row>
    <row r="348" spans="1:9" s="280" customFormat="1">
      <c r="A348" s="279"/>
      <c r="B348" s="120"/>
      <c r="C348" s="279"/>
      <c r="D348" s="120"/>
      <c r="E348" s="120"/>
      <c r="F348" s="120"/>
      <c r="I348" s="303"/>
    </row>
    <row r="349" spans="1:9" s="280" customFormat="1">
      <c r="A349" s="279"/>
      <c r="B349" s="120"/>
      <c r="C349" s="279"/>
      <c r="D349" s="120"/>
      <c r="E349" s="120"/>
      <c r="F349" s="120"/>
      <c r="I349" s="303"/>
    </row>
    <row r="350" spans="1:9" s="280" customFormat="1">
      <c r="A350" s="279"/>
      <c r="B350" s="120"/>
      <c r="C350" s="279"/>
      <c r="D350" s="120"/>
      <c r="E350" s="120"/>
      <c r="F350" s="120"/>
      <c r="I350" s="303"/>
    </row>
    <row r="351" spans="1:9" s="280" customFormat="1">
      <c r="A351" s="279"/>
      <c r="B351" s="120"/>
      <c r="C351" s="279"/>
      <c r="D351" s="120"/>
      <c r="E351" s="120"/>
      <c r="F351" s="120"/>
      <c r="I351" s="303"/>
    </row>
    <row r="352" spans="1:9" s="280" customFormat="1">
      <c r="A352" s="279"/>
      <c r="B352" s="120"/>
      <c r="C352" s="279"/>
      <c r="D352" s="120"/>
      <c r="E352" s="120"/>
      <c r="F352" s="120"/>
      <c r="I352" s="303"/>
    </row>
    <row r="353" spans="1:9" s="280" customFormat="1">
      <c r="A353" s="279"/>
      <c r="B353" s="120"/>
      <c r="C353" s="279"/>
      <c r="D353" s="120"/>
      <c r="E353" s="120"/>
      <c r="F353" s="120"/>
      <c r="I353" s="303"/>
    </row>
    <row r="354" spans="1:9" s="280" customFormat="1">
      <c r="A354" s="279"/>
      <c r="B354" s="120"/>
      <c r="C354" s="279"/>
      <c r="D354" s="120"/>
      <c r="E354" s="120"/>
      <c r="F354" s="120"/>
      <c r="I354" s="303"/>
    </row>
    <row r="355" spans="1:9" s="280" customFormat="1">
      <c r="A355" s="279"/>
      <c r="B355" s="120"/>
      <c r="C355" s="279"/>
      <c r="D355" s="120"/>
      <c r="E355" s="120"/>
      <c r="F355" s="120"/>
      <c r="I355" s="303"/>
    </row>
    <row r="356" spans="1:9" s="280" customFormat="1">
      <c r="A356" s="279"/>
      <c r="B356" s="120"/>
      <c r="C356" s="279"/>
      <c r="D356" s="120"/>
      <c r="E356" s="120"/>
      <c r="F356" s="120"/>
      <c r="I356" s="303"/>
    </row>
    <row r="357" spans="1:9" s="280" customFormat="1">
      <c r="A357" s="279"/>
      <c r="B357" s="120"/>
      <c r="C357" s="279"/>
      <c r="D357" s="120"/>
      <c r="E357" s="120"/>
      <c r="F357" s="120"/>
      <c r="I357" s="303"/>
    </row>
    <row r="358" spans="1:9" s="280" customFormat="1">
      <c r="A358" s="279"/>
      <c r="B358" s="120"/>
      <c r="C358" s="279"/>
      <c r="D358" s="120"/>
      <c r="E358" s="120"/>
      <c r="F358" s="120"/>
      <c r="I358" s="303"/>
    </row>
    <row r="359" spans="1:9" s="280" customFormat="1">
      <c r="A359" s="279"/>
      <c r="B359" s="120"/>
      <c r="C359" s="279"/>
      <c r="D359" s="120"/>
      <c r="E359" s="120"/>
      <c r="F359" s="120"/>
      <c r="I359" s="303"/>
    </row>
    <row r="360" spans="1:9" s="280" customFormat="1">
      <c r="A360" s="279"/>
      <c r="B360" s="120"/>
      <c r="C360" s="279"/>
      <c r="D360" s="120"/>
      <c r="E360" s="120"/>
      <c r="F360" s="120"/>
      <c r="I360" s="303"/>
    </row>
    <row r="361" spans="1:9" s="280" customFormat="1">
      <c r="A361" s="279"/>
      <c r="B361" s="120"/>
      <c r="C361" s="279"/>
      <c r="D361" s="120"/>
      <c r="E361" s="120"/>
      <c r="F361" s="120"/>
      <c r="I361" s="303"/>
    </row>
    <row r="362" spans="1:9" s="280" customFormat="1">
      <c r="A362" s="279"/>
      <c r="B362" s="120"/>
      <c r="C362" s="279"/>
      <c r="D362" s="120"/>
      <c r="E362" s="120"/>
      <c r="F362" s="120"/>
      <c r="I362" s="303"/>
    </row>
    <row r="363" spans="1:9" s="280" customFormat="1">
      <c r="A363" s="279"/>
      <c r="B363" s="120"/>
      <c r="C363" s="279"/>
      <c r="D363" s="120"/>
      <c r="E363" s="120"/>
      <c r="F363" s="120"/>
      <c r="I363" s="303"/>
    </row>
    <row r="364" spans="1:9" s="280" customFormat="1">
      <c r="A364" s="279"/>
      <c r="B364" s="120"/>
      <c r="C364" s="279"/>
      <c r="D364" s="120"/>
      <c r="E364" s="120"/>
      <c r="F364" s="120"/>
      <c r="I364" s="303"/>
    </row>
    <row r="365" spans="1:9" s="280" customFormat="1">
      <c r="A365" s="279"/>
      <c r="B365" s="120"/>
      <c r="C365" s="279"/>
      <c r="D365" s="120"/>
      <c r="E365" s="120"/>
      <c r="F365" s="120"/>
      <c r="I365" s="303"/>
    </row>
    <row r="366" spans="1:9" s="280" customFormat="1">
      <c r="A366" s="279"/>
      <c r="B366" s="120"/>
      <c r="C366" s="279"/>
      <c r="D366" s="120"/>
      <c r="E366" s="120"/>
      <c r="F366" s="120"/>
      <c r="I366" s="303"/>
    </row>
    <row r="367" spans="1:9" s="280" customFormat="1">
      <c r="A367" s="279"/>
      <c r="B367" s="120"/>
      <c r="C367" s="279"/>
      <c r="D367" s="120"/>
      <c r="E367" s="120"/>
      <c r="F367" s="120"/>
      <c r="I367" s="303"/>
    </row>
    <row r="368" spans="1:9" s="280" customFormat="1">
      <c r="A368" s="279"/>
      <c r="B368" s="120"/>
      <c r="C368" s="279"/>
      <c r="D368" s="120"/>
      <c r="E368" s="120"/>
      <c r="F368" s="120"/>
      <c r="I368" s="303"/>
    </row>
    <row r="369" spans="1:9" s="280" customFormat="1">
      <c r="A369" s="279"/>
      <c r="B369" s="120"/>
      <c r="C369" s="279"/>
      <c r="D369" s="120"/>
      <c r="E369" s="120"/>
      <c r="F369" s="120"/>
      <c r="I369" s="303"/>
    </row>
    <row r="370" spans="1:9" s="280" customFormat="1">
      <c r="A370" s="279"/>
      <c r="B370" s="120"/>
      <c r="C370" s="279"/>
      <c r="D370" s="120"/>
      <c r="E370" s="120"/>
      <c r="F370" s="120"/>
      <c r="I370" s="303"/>
    </row>
    <row r="371" spans="1:9" s="280" customFormat="1">
      <c r="A371" s="279"/>
      <c r="B371" s="120"/>
      <c r="C371" s="279"/>
      <c r="D371" s="120"/>
      <c r="E371" s="120"/>
      <c r="F371" s="120"/>
      <c r="I371" s="303"/>
    </row>
    <row r="372" spans="1:9" s="280" customFormat="1">
      <c r="A372" s="279"/>
      <c r="B372" s="120"/>
      <c r="C372" s="279"/>
      <c r="D372" s="120"/>
      <c r="E372" s="120"/>
      <c r="F372" s="120"/>
      <c r="I372" s="303"/>
    </row>
    <row r="373" spans="1:9" s="280" customFormat="1">
      <c r="A373" s="279"/>
      <c r="B373" s="120"/>
      <c r="C373" s="279"/>
      <c r="D373" s="120"/>
      <c r="E373" s="120"/>
      <c r="F373" s="120"/>
      <c r="I373" s="303"/>
    </row>
    <row r="374" spans="1:9" s="280" customFormat="1">
      <c r="A374" s="279"/>
      <c r="B374" s="120"/>
      <c r="C374" s="279"/>
      <c r="D374" s="120"/>
      <c r="E374" s="120"/>
      <c r="F374" s="120"/>
      <c r="I374" s="303"/>
    </row>
    <row r="375" spans="1:9" s="280" customFormat="1">
      <c r="A375" s="279"/>
      <c r="B375" s="120"/>
      <c r="C375" s="279"/>
      <c r="D375" s="120"/>
      <c r="E375" s="120"/>
      <c r="F375" s="120"/>
      <c r="I375" s="303"/>
    </row>
    <row r="376" spans="1:9" s="280" customFormat="1">
      <c r="A376" s="279"/>
      <c r="B376" s="120"/>
      <c r="C376" s="279"/>
      <c r="D376" s="120"/>
      <c r="E376" s="120"/>
      <c r="F376" s="120"/>
      <c r="I376" s="303"/>
    </row>
    <row r="377" spans="1:9" s="280" customFormat="1">
      <c r="A377" s="279"/>
      <c r="B377" s="120"/>
      <c r="C377" s="279"/>
      <c r="D377" s="120"/>
      <c r="E377" s="120"/>
      <c r="F377" s="120"/>
      <c r="I377" s="303"/>
    </row>
    <row r="378" spans="1:9" s="280" customFormat="1">
      <c r="A378" s="279"/>
      <c r="B378" s="120"/>
      <c r="C378" s="279"/>
      <c r="D378" s="120"/>
      <c r="E378" s="120"/>
      <c r="F378" s="120"/>
      <c r="I378" s="303"/>
    </row>
    <row r="379" spans="1:9" s="280" customFormat="1">
      <c r="A379" s="279"/>
      <c r="B379" s="120"/>
      <c r="C379" s="279"/>
      <c r="D379" s="120"/>
      <c r="E379" s="120"/>
      <c r="F379" s="120"/>
      <c r="I379" s="303"/>
    </row>
    <row r="380" spans="1:9" s="280" customFormat="1">
      <c r="A380" s="279"/>
      <c r="B380" s="120"/>
      <c r="C380" s="279"/>
      <c r="D380" s="120"/>
      <c r="E380" s="120"/>
      <c r="F380" s="120"/>
      <c r="I380" s="303"/>
    </row>
    <row r="381" spans="1:9" s="280" customFormat="1">
      <c r="A381" s="279"/>
      <c r="B381" s="120"/>
      <c r="C381" s="279"/>
      <c r="D381" s="120"/>
      <c r="E381" s="120"/>
      <c r="F381" s="120"/>
      <c r="I381" s="303"/>
    </row>
    <row r="382" spans="1:9" s="280" customFormat="1">
      <c r="A382" s="279"/>
      <c r="B382" s="120"/>
      <c r="C382" s="279"/>
      <c r="D382" s="120"/>
      <c r="E382" s="120"/>
      <c r="F382" s="120"/>
      <c r="I382" s="303"/>
    </row>
    <row r="383" spans="1:9" s="280" customFormat="1">
      <c r="A383" s="279"/>
      <c r="B383" s="120"/>
      <c r="C383" s="279"/>
      <c r="D383" s="120"/>
      <c r="E383" s="120"/>
      <c r="F383" s="120"/>
      <c r="I383" s="303"/>
    </row>
    <row r="384" spans="1:9" s="280" customFormat="1">
      <c r="A384" s="279"/>
      <c r="B384" s="120"/>
      <c r="C384" s="279"/>
      <c r="D384" s="120"/>
      <c r="E384" s="120"/>
      <c r="F384" s="120"/>
      <c r="I384" s="303"/>
    </row>
    <row r="385" spans="1:9" s="280" customFormat="1">
      <c r="A385" s="279"/>
      <c r="B385" s="120"/>
      <c r="C385" s="279"/>
      <c r="D385" s="120"/>
      <c r="E385" s="120"/>
      <c r="F385" s="120"/>
      <c r="I385" s="303"/>
    </row>
    <row r="386" spans="1:9" s="280" customFormat="1">
      <c r="A386" s="279"/>
      <c r="B386" s="120"/>
      <c r="C386" s="279"/>
      <c r="D386" s="120"/>
      <c r="E386" s="120"/>
      <c r="F386" s="120"/>
      <c r="I386" s="303"/>
    </row>
    <row r="387" spans="1:9" s="280" customFormat="1">
      <c r="A387" s="279"/>
      <c r="B387" s="120"/>
      <c r="C387" s="279"/>
      <c r="D387" s="120"/>
      <c r="E387" s="120"/>
      <c r="F387" s="120"/>
      <c r="I387" s="303"/>
    </row>
    <row r="388" spans="1:9" s="280" customFormat="1">
      <c r="A388" s="279"/>
      <c r="B388" s="120"/>
      <c r="C388" s="279"/>
      <c r="D388" s="120"/>
      <c r="E388" s="120"/>
      <c r="F388" s="120"/>
      <c r="I388" s="303"/>
    </row>
    <row r="389" spans="1:9" s="280" customFormat="1">
      <c r="A389" s="279"/>
      <c r="B389" s="120"/>
      <c r="C389" s="279"/>
      <c r="D389" s="120"/>
      <c r="E389" s="120"/>
      <c r="F389" s="120"/>
      <c r="I389" s="303"/>
    </row>
    <row r="390" spans="1:9" s="280" customFormat="1">
      <c r="A390" s="279"/>
      <c r="B390" s="120"/>
      <c r="C390" s="279"/>
      <c r="D390" s="120"/>
      <c r="E390" s="120"/>
      <c r="F390" s="120"/>
      <c r="I390" s="303"/>
    </row>
    <row r="391" spans="1:9" s="280" customFormat="1">
      <c r="A391" s="279"/>
      <c r="B391" s="120"/>
      <c r="C391" s="279"/>
      <c r="D391" s="120"/>
      <c r="E391" s="120"/>
      <c r="F391" s="120"/>
      <c r="I391" s="303"/>
    </row>
    <row r="392" spans="1:9" s="280" customFormat="1">
      <c r="A392" s="279"/>
      <c r="B392" s="120"/>
      <c r="C392" s="279"/>
      <c r="D392" s="120"/>
      <c r="E392" s="120"/>
      <c r="F392" s="120"/>
      <c r="I392" s="303"/>
    </row>
    <row r="393" spans="1:9" s="280" customFormat="1">
      <c r="A393" s="279"/>
      <c r="B393" s="120"/>
      <c r="C393" s="279"/>
      <c r="D393" s="120"/>
      <c r="E393" s="120"/>
      <c r="F393" s="120"/>
      <c r="I393" s="303"/>
    </row>
    <row r="394" spans="1:9" s="280" customFormat="1">
      <c r="A394" s="279"/>
      <c r="B394" s="120"/>
      <c r="C394" s="279"/>
      <c r="D394" s="120"/>
      <c r="E394" s="120"/>
      <c r="F394" s="120"/>
      <c r="I394" s="303"/>
    </row>
    <row r="395" spans="1:9" s="280" customFormat="1">
      <c r="A395" s="279"/>
      <c r="B395" s="120"/>
      <c r="C395" s="279"/>
      <c r="D395" s="120"/>
      <c r="E395" s="120"/>
      <c r="F395" s="120"/>
      <c r="I395" s="303"/>
    </row>
    <row r="396" spans="1:9" s="280" customFormat="1">
      <c r="A396" s="279"/>
      <c r="B396" s="120"/>
      <c r="C396" s="279"/>
      <c r="D396" s="120"/>
      <c r="E396" s="120"/>
      <c r="F396" s="120"/>
      <c r="I396" s="303"/>
    </row>
    <row r="397" spans="1:9" s="280" customFormat="1">
      <c r="A397" s="279"/>
      <c r="B397" s="120"/>
      <c r="C397" s="279"/>
      <c r="D397" s="120"/>
      <c r="E397" s="120"/>
      <c r="F397" s="120"/>
      <c r="I397" s="303"/>
    </row>
    <row r="398" spans="1:9" s="280" customFormat="1">
      <c r="A398" s="279"/>
      <c r="B398" s="120"/>
      <c r="C398" s="279"/>
      <c r="D398" s="120"/>
      <c r="E398" s="120"/>
      <c r="F398" s="120"/>
      <c r="I398" s="303"/>
    </row>
    <row r="399" spans="1:9" s="280" customFormat="1">
      <c r="A399" s="279"/>
      <c r="B399" s="120"/>
      <c r="C399" s="279"/>
      <c r="D399" s="120"/>
      <c r="E399" s="120"/>
      <c r="F399" s="120"/>
      <c r="I399" s="303"/>
    </row>
    <row r="400" spans="1:9" s="280" customFormat="1">
      <c r="A400" s="279"/>
      <c r="B400" s="120"/>
      <c r="C400" s="279"/>
      <c r="D400" s="120"/>
      <c r="E400" s="120"/>
      <c r="F400" s="120"/>
      <c r="I400" s="303"/>
    </row>
    <row r="401" spans="1:9" s="280" customFormat="1">
      <c r="A401" s="279"/>
      <c r="B401" s="120"/>
      <c r="C401" s="279"/>
      <c r="D401" s="120"/>
      <c r="E401" s="120"/>
      <c r="F401" s="120"/>
      <c r="I401" s="303"/>
    </row>
    <row r="402" spans="1:9" s="280" customFormat="1">
      <c r="A402" s="279"/>
      <c r="B402" s="120"/>
      <c r="C402" s="279"/>
      <c r="D402" s="120"/>
      <c r="E402" s="120"/>
      <c r="F402" s="120"/>
      <c r="I402" s="303"/>
    </row>
    <row r="403" spans="1:9" s="280" customFormat="1">
      <c r="A403" s="279"/>
      <c r="B403" s="120"/>
      <c r="C403" s="279"/>
      <c r="D403" s="120"/>
      <c r="E403" s="120"/>
      <c r="F403" s="120"/>
      <c r="I403" s="303"/>
    </row>
    <row r="404" spans="1:9" s="280" customFormat="1">
      <c r="A404" s="279"/>
      <c r="B404" s="120"/>
      <c r="C404" s="279"/>
      <c r="D404" s="120"/>
      <c r="E404" s="120"/>
      <c r="F404" s="120"/>
      <c r="I404" s="303"/>
    </row>
    <row r="405" spans="1:9" s="280" customFormat="1">
      <c r="A405" s="279"/>
      <c r="B405" s="120"/>
      <c r="C405" s="279"/>
      <c r="D405" s="120"/>
      <c r="E405" s="120"/>
      <c r="F405" s="120"/>
      <c r="I405" s="303"/>
    </row>
    <row r="406" spans="1:9" s="280" customFormat="1">
      <c r="A406" s="279"/>
      <c r="B406" s="120"/>
      <c r="C406" s="279"/>
      <c r="D406" s="120"/>
      <c r="E406" s="120"/>
      <c r="F406" s="120"/>
      <c r="I406" s="303"/>
    </row>
    <row r="407" spans="1:9" s="280" customFormat="1">
      <c r="A407" s="279"/>
      <c r="B407" s="120"/>
      <c r="C407" s="279"/>
      <c r="D407" s="120"/>
      <c r="E407" s="120"/>
      <c r="F407" s="120"/>
      <c r="I407" s="303"/>
    </row>
    <row r="408" spans="1:9" s="280" customFormat="1">
      <c r="A408" s="279"/>
      <c r="B408" s="120"/>
      <c r="C408" s="279"/>
      <c r="D408" s="120"/>
      <c r="E408" s="120"/>
      <c r="F408" s="120"/>
      <c r="I408" s="303"/>
    </row>
    <row r="409" spans="1:9" s="280" customFormat="1">
      <c r="A409" s="279"/>
      <c r="B409" s="120"/>
      <c r="C409" s="279"/>
      <c r="D409" s="120"/>
      <c r="E409" s="120"/>
      <c r="F409" s="120"/>
      <c r="I409" s="303"/>
    </row>
    <row r="410" spans="1:9" s="280" customFormat="1">
      <c r="A410" s="279"/>
      <c r="B410" s="120"/>
      <c r="C410" s="279"/>
      <c r="D410" s="120"/>
      <c r="E410" s="120"/>
      <c r="F410" s="120"/>
      <c r="I410" s="303"/>
    </row>
    <row r="411" spans="1:9" s="280" customFormat="1">
      <c r="A411" s="279"/>
      <c r="B411" s="120"/>
      <c r="C411" s="279"/>
      <c r="D411" s="120"/>
      <c r="E411" s="120"/>
      <c r="F411" s="120"/>
      <c r="I411" s="303"/>
    </row>
    <row r="412" spans="1:9" s="280" customFormat="1">
      <c r="A412" s="279"/>
      <c r="B412" s="120"/>
      <c r="C412" s="279"/>
      <c r="D412" s="120"/>
      <c r="E412" s="120"/>
      <c r="F412" s="120"/>
      <c r="I412" s="303"/>
    </row>
    <row r="413" spans="1:9" s="280" customFormat="1">
      <c r="A413" s="279"/>
      <c r="B413" s="120"/>
      <c r="C413" s="279"/>
      <c r="D413" s="120"/>
      <c r="E413" s="120"/>
      <c r="F413" s="120"/>
      <c r="I413" s="303"/>
    </row>
    <row r="414" spans="1:9" s="280" customFormat="1">
      <c r="A414" s="279"/>
      <c r="B414" s="120"/>
      <c r="C414" s="279"/>
      <c r="D414" s="120"/>
      <c r="E414" s="120"/>
      <c r="F414" s="120"/>
      <c r="I414" s="303"/>
    </row>
    <row r="415" spans="1:9" s="280" customFormat="1">
      <c r="A415" s="279"/>
      <c r="B415" s="120"/>
      <c r="C415" s="279"/>
      <c r="D415" s="120"/>
      <c r="E415" s="120"/>
      <c r="F415" s="120"/>
      <c r="I415" s="303"/>
    </row>
    <row r="416" spans="1:9" s="280" customFormat="1">
      <c r="A416" s="279"/>
      <c r="B416" s="120"/>
      <c r="C416" s="279"/>
      <c r="D416" s="120"/>
      <c r="E416" s="120"/>
      <c r="F416" s="120"/>
      <c r="I416" s="303"/>
    </row>
    <row r="417" spans="1:9" s="280" customFormat="1">
      <c r="A417" s="279"/>
      <c r="B417" s="120"/>
      <c r="C417" s="279"/>
      <c r="D417" s="120"/>
      <c r="E417" s="120"/>
      <c r="F417" s="120"/>
      <c r="I417" s="303"/>
    </row>
    <row r="418" spans="1:9" s="280" customFormat="1">
      <c r="A418" s="279"/>
      <c r="B418" s="120"/>
      <c r="C418" s="279"/>
      <c r="D418" s="120"/>
      <c r="E418" s="120"/>
      <c r="F418" s="120"/>
      <c r="I418" s="303"/>
    </row>
    <row r="419" spans="1:9" s="280" customFormat="1">
      <c r="A419" s="279"/>
      <c r="B419" s="120"/>
      <c r="C419" s="279"/>
      <c r="D419" s="120"/>
      <c r="E419" s="120"/>
      <c r="F419" s="120"/>
      <c r="I419" s="303"/>
    </row>
    <row r="420" spans="1:9" s="280" customFormat="1">
      <c r="A420" s="279"/>
      <c r="B420" s="120"/>
      <c r="C420" s="279"/>
      <c r="D420" s="120"/>
      <c r="E420" s="120"/>
      <c r="F420" s="120"/>
      <c r="I420" s="303"/>
    </row>
    <row r="421" spans="1:9" s="280" customFormat="1">
      <c r="A421" s="279"/>
      <c r="B421" s="120"/>
      <c r="C421" s="279"/>
      <c r="D421" s="120"/>
      <c r="E421" s="120"/>
      <c r="F421" s="120"/>
      <c r="I421" s="303"/>
    </row>
    <row r="422" spans="1:9" s="280" customFormat="1">
      <c r="A422" s="279"/>
      <c r="B422" s="120"/>
      <c r="C422" s="279"/>
      <c r="D422" s="120"/>
      <c r="E422" s="120"/>
      <c r="F422" s="120"/>
      <c r="I422" s="303"/>
    </row>
    <row r="423" spans="1:9" s="280" customFormat="1">
      <c r="A423" s="279"/>
      <c r="B423" s="120"/>
      <c r="C423" s="279"/>
      <c r="D423" s="120"/>
      <c r="E423" s="120"/>
      <c r="F423" s="120"/>
      <c r="I423" s="303"/>
    </row>
    <row r="424" spans="1:9" s="280" customFormat="1">
      <c r="A424" s="279"/>
      <c r="B424" s="120"/>
      <c r="C424" s="279"/>
      <c r="D424" s="120"/>
      <c r="E424" s="120"/>
      <c r="F424" s="120"/>
      <c r="I424" s="303"/>
    </row>
    <row r="425" spans="1:9" s="280" customFormat="1">
      <c r="A425" s="279"/>
      <c r="B425" s="120"/>
      <c r="C425" s="279"/>
      <c r="D425" s="120"/>
      <c r="E425" s="120"/>
      <c r="F425" s="120"/>
      <c r="I425" s="303"/>
    </row>
    <row r="426" spans="1:9" s="280" customFormat="1">
      <c r="A426" s="279"/>
      <c r="B426" s="120"/>
      <c r="C426" s="279"/>
      <c r="D426" s="120"/>
      <c r="E426" s="120"/>
      <c r="F426" s="120"/>
      <c r="I426" s="303"/>
    </row>
    <row r="427" spans="1:9" s="280" customFormat="1">
      <c r="A427" s="279"/>
      <c r="B427" s="120"/>
      <c r="C427" s="279"/>
      <c r="D427" s="120"/>
      <c r="E427" s="120"/>
      <c r="F427" s="120"/>
      <c r="I427" s="303"/>
    </row>
    <row r="428" spans="1:9" s="280" customFormat="1">
      <c r="A428" s="279"/>
      <c r="B428" s="120"/>
      <c r="C428" s="279"/>
      <c r="D428" s="120"/>
      <c r="E428" s="120"/>
      <c r="F428" s="120"/>
      <c r="I428" s="303"/>
    </row>
    <row r="429" spans="1:9" s="280" customFormat="1">
      <c r="A429" s="279"/>
      <c r="B429" s="120"/>
      <c r="C429" s="279"/>
      <c r="D429" s="120"/>
      <c r="E429" s="120"/>
      <c r="F429" s="120"/>
      <c r="I429" s="303"/>
    </row>
    <row r="430" spans="1:9" s="280" customFormat="1">
      <c r="A430" s="279"/>
      <c r="B430" s="120"/>
      <c r="C430" s="279"/>
      <c r="D430" s="120"/>
      <c r="E430" s="120"/>
      <c r="F430" s="120"/>
      <c r="I430" s="303"/>
    </row>
    <row r="431" spans="1:9" s="280" customFormat="1">
      <c r="A431" s="279"/>
      <c r="B431" s="120"/>
      <c r="C431" s="279"/>
      <c r="D431" s="120"/>
      <c r="E431" s="120"/>
      <c r="F431" s="120"/>
      <c r="I431" s="303"/>
    </row>
    <row r="432" spans="1:9" s="280" customFormat="1">
      <c r="A432" s="279"/>
      <c r="B432" s="120"/>
      <c r="C432" s="279"/>
      <c r="D432" s="120"/>
      <c r="E432" s="120"/>
      <c r="F432" s="120"/>
      <c r="I432" s="303"/>
    </row>
    <row r="433" spans="1:9" s="280" customFormat="1">
      <c r="A433" s="279"/>
      <c r="B433" s="120"/>
      <c r="C433" s="279"/>
      <c r="D433" s="120"/>
      <c r="E433" s="120"/>
      <c r="F433" s="120"/>
      <c r="I433" s="303"/>
    </row>
    <row r="434" spans="1:9" s="280" customFormat="1">
      <c r="A434" s="279"/>
      <c r="B434" s="120"/>
      <c r="C434" s="279"/>
      <c r="D434" s="120"/>
      <c r="E434" s="120"/>
      <c r="F434" s="120"/>
      <c r="I434" s="303"/>
    </row>
    <row r="435" spans="1:9" s="280" customFormat="1">
      <c r="A435" s="279"/>
      <c r="B435" s="120"/>
      <c r="C435" s="279"/>
      <c r="D435" s="120"/>
      <c r="E435" s="120"/>
      <c r="F435" s="120"/>
      <c r="I435" s="303"/>
    </row>
    <row r="436" spans="1:9" s="280" customFormat="1">
      <c r="A436" s="279"/>
      <c r="B436" s="120"/>
      <c r="C436" s="279"/>
      <c r="D436" s="120"/>
      <c r="E436" s="120"/>
      <c r="F436" s="120"/>
      <c r="I436" s="303"/>
    </row>
    <row r="437" spans="1:9" s="280" customFormat="1">
      <c r="A437" s="279"/>
      <c r="B437" s="120"/>
      <c r="C437" s="279"/>
      <c r="D437" s="120"/>
      <c r="E437" s="120"/>
      <c r="F437" s="120"/>
      <c r="I437" s="303"/>
    </row>
    <row r="438" spans="1:9" s="280" customFormat="1">
      <c r="A438" s="279"/>
      <c r="B438" s="120"/>
      <c r="C438" s="279"/>
      <c r="D438" s="120"/>
      <c r="E438" s="120"/>
      <c r="F438" s="120"/>
      <c r="I438" s="303"/>
    </row>
    <row r="439" spans="1:9" s="280" customFormat="1">
      <c r="A439" s="279"/>
      <c r="B439" s="120"/>
      <c r="C439" s="279"/>
      <c r="D439" s="120"/>
      <c r="E439" s="120"/>
      <c r="F439" s="120"/>
      <c r="I439" s="303"/>
    </row>
    <row r="440" spans="1:9" s="280" customFormat="1">
      <c r="A440" s="279"/>
      <c r="B440" s="120"/>
      <c r="C440" s="279"/>
      <c r="D440" s="120"/>
      <c r="E440" s="120"/>
      <c r="F440" s="120"/>
      <c r="I440" s="303"/>
    </row>
    <row r="441" spans="1:9" s="280" customFormat="1">
      <c r="A441" s="279"/>
      <c r="B441" s="120"/>
      <c r="C441" s="279"/>
      <c r="D441" s="120"/>
      <c r="E441" s="120"/>
      <c r="F441" s="120"/>
      <c r="I441" s="303"/>
    </row>
    <row r="442" spans="1:9" s="280" customFormat="1">
      <c r="A442" s="279"/>
      <c r="B442" s="120"/>
      <c r="C442" s="279"/>
      <c r="D442" s="120"/>
      <c r="E442" s="120"/>
      <c r="F442" s="120"/>
      <c r="I442" s="303"/>
    </row>
    <row r="443" spans="1:9" s="280" customFormat="1">
      <c r="A443" s="279"/>
      <c r="B443" s="120"/>
      <c r="C443" s="279"/>
      <c r="D443" s="120"/>
      <c r="E443" s="120"/>
      <c r="F443" s="120"/>
      <c r="I443" s="303"/>
    </row>
    <row r="444" spans="1:9" s="280" customFormat="1">
      <c r="A444" s="279"/>
      <c r="B444" s="120"/>
      <c r="C444" s="279"/>
      <c r="D444" s="120"/>
      <c r="E444" s="120"/>
      <c r="F444" s="120"/>
      <c r="I444" s="303"/>
    </row>
    <row r="445" spans="1:9" s="280" customFormat="1">
      <c r="A445" s="279"/>
      <c r="B445" s="120"/>
      <c r="C445" s="279"/>
      <c r="D445" s="120"/>
      <c r="E445" s="120"/>
      <c r="F445" s="120"/>
      <c r="I445" s="303"/>
    </row>
    <row r="446" spans="1:9" s="280" customFormat="1">
      <c r="A446" s="279"/>
      <c r="B446" s="120"/>
      <c r="C446" s="279"/>
      <c r="D446" s="120"/>
      <c r="E446" s="120"/>
      <c r="F446" s="120"/>
      <c r="I446" s="303"/>
    </row>
    <row r="447" spans="1:9" s="280" customFormat="1">
      <c r="A447" s="279"/>
      <c r="B447" s="120"/>
      <c r="C447" s="279"/>
      <c r="D447" s="120"/>
      <c r="E447" s="120"/>
      <c r="F447" s="120"/>
      <c r="I447" s="303"/>
    </row>
    <row r="448" spans="1:9" s="280" customFormat="1">
      <c r="A448" s="279"/>
      <c r="B448" s="120"/>
      <c r="C448" s="279"/>
      <c r="D448" s="120"/>
      <c r="E448" s="120"/>
      <c r="F448" s="120"/>
      <c r="I448" s="303"/>
    </row>
    <row r="449" spans="1:9" s="280" customFormat="1">
      <c r="A449" s="279"/>
      <c r="B449" s="120"/>
      <c r="C449" s="279"/>
      <c r="D449" s="120"/>
      <c r="E449" s="120"/>
      <c r="F449" s="120"/>
      <c r="I449" s="303"/>
    </row>
    <row r="450" spans="1:9" s="280" customFormat="1">
      <c r="A450" s="279"/>
      <c r="B450" s="120"/>
      <c r="C450" s="279"/>
      <c r="D450" s="120"/>
      <c r="E450" s="120"/>
      <c r="F450" s="120"/>
      <c r="I450" s="303"/>
    </row>
    <row r="451" spans="1:9" s="280" customFormat="1">
      <c r="A451" s="279"/>
      <c r="B451" s="120"/>
      <c r="C451" s="279"/>
      <c r="D451" s="120"/>
      <c r="E451" s="120"/>
      <c r="F451" s="120"/>
      <c r="I451" s="303"/>
    </row>
    <row r="452" spans="1:9" s="280" customFormat="1">
      <c r="A452" s="279"/>
      <c r="B452" s="120"/>
      <c r="C452" s="279"/>
      <c r="D452" s="120"/>
      <c r="E452" s="120"/>
      <c r="F452" s="120"/>
      <c r="I452" s="303"/>
    </row>
    <row r="453" spans="1:9" s="280" customFormat="1">
      <c r="A453" s="279"/>
      <c r="B453" s="120"/>
      <c r="C453" s="279"/>
      <c r="D453" s="120"/>
      <c r="E453" s="120"/>
      <c r="F453" s="120"/>
      <c r="I453" s="303"/>
    </row>
    <row r="454" spans="1:9" s="280" customFormat="1">
      <c r="A454" s="279"/>
      <c r="B454" s="120"/>
      <c r="C454" s="279"/>
      <c r="D454" s="120"/>
      <c r="E454" s="120"/>
      <c r="F454" s="120"/>
      <c r="I454" s="303"/>
    </row>
    <row r="455" spans="1:9" s="280" customFormat="1">
      <c r="A455" s="279"/>
      <c r="B455" s="120"/>
      <c r="C455" s="279"/>
      <c r="D455" s="120"/>
      <c r="E455" s="120"/>
      <c r="F455" s="120"/>
      <c r="I455" s="303"/>
    </row>
    <row r="456" spans="1:9" s="280" customFormat="1">
      <c r="A456" s="279"/>
      <c r="B456" s="120"/>
      <c r="C456" s="279"/>
      <c r="D456" s="120"/>
      <c r="E456" s="120"/>
      <c r="F456" s="120"/>
      <c r="I456" s="303"/>
    </row>
    <row r="457" spans="1:9" s="280" customFormat="1">
      <c r="A457" s="279"/>
      <c r="B457" s="120"/>
      <c r="C457" s="279"/>
      <c r="D457" s="120"/>
      <c r="E457" s="120"/>
      <c r="F457" s="120"/>
      <c r="I457" s="303"/>
    </row>
    <row r="458" spans="1:9" s="280" customFormat="1">
      <c r="A458" s="279"/>
      <c r="B458" s="120"/>
      <c r="C458" s="279"/>
      <c r="D458" s="120"/>
      <c r="E458" s="120"/>
      <c r="F458" s="120"/>
      <c r="I458" s="303"/>
    </row>
    <row r="459" spans="1:9" s="280" customFormat="1">
      <c r="A459" s="279"/>
      <c r="B459" s="120"/>
      <c r="C459" s="279"/>
      <c r="D459" s="120"/>
      <c r="E459" s="120"/>
      <c r="F459" s="120"/>
      <c r="I459" s="303"/>
    </row>
    <row r="460" spans="1:9" s="280" customFormat="1">
      <c r="A460" s="279"/>
      <c r="B460" s="120"/>
      <c r="C460" s="279"/>
      <c r="D460" s="120"/>
      <c r="E460" s="120"/>
      <c r="F460" s="120"/>
      <c r="I460" s="303"/>
    </row>
    <row r="461" spans="1:9" s="280" customFormat="1">
      <c r="A461" s="279"/>
      <c r="B461" s="120"/>
      <c r="C461" s="279"/>
      <c r="D461" s="120"/>
      <c r="E461" s="120"/>
      <c r="F461" s="120"/>
      <c r="I461" s="303"/>
    </row>
    <row r="462" spans="1:9" s="280" customFormat="1">
      <c r="A462" s="279"/>
      <c r="B462" s="120"/>
      <c r="C462" s="279"/>
      <c r="D462" s="120"/>
      <c r="E462" s="120"/>
      <c r="F462" s="120"/>
      <c r="I462" s="303"/>
    </row>
    <row r="463" spans="1:9" s="280" customFormat="1">
      <c r="A463" s="279"/>
      <c r="B463" s="120"/>
      <c r="C463" s="279"/>
      <c r="D463" s="120"/>
      <c r="E463" s="120"/>
      <c r="F463" s="120"/>
      <c r="I463" s="303"/>
    </row>
    <row r="464" spans="1:9" s="280" customFormat="1">
      <c r="A464" s="279"/>
      <c r="B464" s="120"/>
      <c r="C464" s="279"/>
      <c r="D464" s="120"/>
      <c r="E464" s="120"/>
      <c r="F464" s="120"/>
      <c r="I464" s="303"/>
    </row>
    <row r="465" spans="1:9" s="280" customFormat="1">
      <c r="A465" s="279"/>
      <c r="B465" s="120"/>
      <c r="C465" s="279"/>
      <c r="D465" s="120"/>
      <c r="E465" s="120"/>
      <c r="F465" s="120"/>
      <c r="I465" s="303"/>
    </row>
    <row r="466" spans="1:9" s="280" customFormat="1">
      <c r="A466" s="279"/>
      <c r="B466" s="120"/>
      <c r="C466" s="279"/>
      <c r="D466" s="120"/>
      <c r="E466" s="120"/>
      <c r="F466" s="120"/>
      <c r="I466" s="303"/>
    </row>
    <row r="467" spans="1:9" s="280" customFormat="1">
      <c r="A467" s="279"/>
      <c r="B467" s="120"/>
      <c r="C467" s="279"/>
      <c r="D467" s="120"/>
      <c r="E467" s="120"/>
      <c r="F467" s="120"/>
      <c r="I467" s="303"/>
    </row>
    <row r="468" spans="1:9" s="280" customFormat="1">
      <c r="A468" s="279"/>
      <c r="B468" s="120"/>
      <c r="C468" s="279"/>
      <c r="D468" s="120"/>
      <c r="E468" s="120"/>
      <c r="F468" s="120"/>
      <c r="I468" s="303"/>
    </row>
    <row r="469" spans="1:9" s="280" customFormat="1">
      <c r="A469" s="279"/>
      <c r="B469" s="120"/>
      <c r="C469" s="279"/>
      <c r="D469" s="120"/>
      <c r="E469" s="120"/>
      <c r="F469" s="120"/>
      <c r="I469" s="303"/>
    </row>
    <row r="470" spans="1:9" s="280" customFormat="1">
      <c r="A470" s="279"/>
      <c r="B470" s="120"/>
      <c r="C470" s="279"/>
      <c r="D470" s="120"/>
      <c r="E470" s="120"/>
      <c r="F470" s="120"/>
      <c r="I470" s="303"/>
    </row>
    <row r="471" spans="1:9" s="280" customFormat="1">
      <c r="A471" s="279"/>
      <c r="B471" s="120"/>
      <c r="C471" s="279"/>
      <c r="D471" s="120"/>
      <c r="E471" s="120"/>
      <c r="F471" s="120"/>
      <c r="I471" s="303"/>
    </row>
    <row r="472" spans="1:9" s="280" customFormat="1">
      <c r="A472" s="279"/>
      <c r="B472" s="120"/>
      <c r="C472" s="279"/>
      <c r="D472" s="120"/>
      <c r="E472" s="120"/>
      <c r="F472" s="120"/>
      <c r="I472" s="303"/>
    </row>
    <row r="473" spans="1:9" s="280" customFormat="1">
      <c r="A473" s="279"/>
      <c r="B473" s="120"/>
      <c r="C473" s="279"/>
      <c r="D473" s="120"/>
      <c r="E473" s="120"/>
      <c r="F473" s="120"/>
      <c r="I473" s="303"/>
    </row>
    <row r="474" spans="1:9" s="280" customFormat="1">
      <c r="A474" s="279"/>
      <c r="B474" s="120"/>
      <c r="C474" s="279"/>
      <c r="D474" s="120"/>
      <c r="E474" s="120"/>
      <c r="F474" s="120"/>
      <c r="I474" s="303"/>
    </row>
    <row r="475" spans="1:9" s="280" customFormat="1">
      <c r="A475" s="279"/>
      <c r="B475" s="120"/>
      <c r="C475" s="279"/>
      <c r="D475" s="120"/>
      <c r="E475" s="120"/>
      <c r="F475" s="120"/>
      <c r="I475" s="303"/>
    </row>
    <row r="476" spans="1:9" s="280" customFormat="1">
      <c r="A476" s="279"/>
      <c r="B476" s="120"/>
      <c r="C476" s="279"/>
      <c r="D476" s="120"/>
      <c r="E476" s="120"/>
      <c r="F476" s="120"/>
      <c r="I476" s="303"/>
    </row>
    <row r="477" spans="1:9" s="280" customFormat="1">
      <c r="A477" s="279"/>
      <c r="B477" s="120"/>
      <c r="C477" s="279"/>
      <c r="D477" s="120"/>
      <c r="E477" s="120"/>
      <c r="F477" s="120"/>
      <c r="I477" s="303"/>
    </row>
    <row r="478" spans="1:9" s="280" customFormat="1">
      <c r="A478" s="279"/>
      <c r="B478" s="120"/>
      <c r="C478" s="279"/>
      <c r="D478" s="120"/>
      <c r="E478" s="120"/>
      <c r="F478" s="120"/>
      <c r="I478" s="303"/>
    </row>
    <row r="479" spans="1:9" s="280" customFormat="1">
      <c r="A479" s="279"/>
      <c r="B479" s="120"/>
      <c r="C479" s="279"/>
      <c r="D479" s="120"/>
      <c r="E479" s="120"/>
      <c r="F479" s="120"/>
      <c r="I479" s="303"/>
    </row>
    <row r="480" spans="1:9" s="280" customFormat="1">
      <c r="A480" s="279"/>
      <c r="B480" s="120"/>
      <c r="C480" s="279"/>
      <c r="D480" s="120"/>
      <c r="E480" s="120"/>
      <c r="F480" s="120"/>
      <c r="I480" s="303"/>
    </row>
    <row r="481" spans="1:9" s="280" customFormat="1">
      <c r="A481" s="279"/>
      <c r="B481" s="120"/>
      <c r="C481" s="279"/>
      <c r="D481" s="120"/>
      <c r="E481" s="120"/>
      <c r="F481" s="120"/>
      <c r="I481" s="303"/>
    </row>
    <row r="482" spans="1:9" s="280" customFormat="1">
      <c r="A482" s="279"/>
      <c r="B482" s="120"/>
      <c r="C482" s="279"/>
      <c r="D482" s="120"/>
      <c r="E482" s="120"/>
      <c r="F482" s="120"/>
      <c r="I482" s="303"/>
    </row>
    <row r="483" spans="1:9" s="280" customFormat="1">
      <c r="A483" s="279"/>
      <c r="B483" s="120"/>
      <c r="C483" s="279"/>
      <c r="D483" s="120"/>
      <c r="E483" s="120"/>
      <c r="F483" s="120"/>
      <c r="I483" s="303"/>
    </row>
    <row r="484" spans="1:9" s="280" customFormat="1">
      <c r="A484" s="279"/>
      <c r="B484" s="120"/>
      <c r="C484" s="279"/>
      <c r="D484" s="120"/>
      <c r="E484" s="120"/>
      <c r="F484" s="120"/>
      <c r="I484" s="303"/>
    </row>
    <row r="485" spans="1:9" s="280" customFormat="1">
      <c r="A485" s="279"/>
      <c r="B485" s="120"/>
      <c r="C485" s="279"/>
      <c r="D485" s="120"/>
      <c r="E485" s="120"/>
      <c r="F485" s="120"/>
      <c r="I485" s="303"/>
    </row>
    <row r="486" spans="1:9" s="280" customFormat="1">
      <c r="A486" s="279"/>
      <c r="B486" s="120"/>
      <c r="C486" s="279"/>
      <c r="D486" s="120"/>
      <c r="E486" s="120"/>
      <c r="F486" s="120"/>
      <c r="I486" s="303"/>
    </row>
    <row r="487" spans="1:9" s="280" customFormat="1">
      <c r="A487" s="279"/>
      <c r="B487" s="120"/>
      <c r="C487" s="279"/>
      <c r="D487" s="120"/>
      <c r="E487" s="120"/>
      <c r="F487" s="120"/>
      <c r="I487" s="303"/>
    </row>
    <row r="488" spans="1:9" s="280" customFormat="1">
      <c r="A488" s="279"/>
      <c r="B488" s="120"/>
      <c r="C488" s="279"/>
      <c r="D488" s="120"/>
      <c r="E488" s="120"/>
      <c r="F488" s="120"/>
      <c r="I488" s="303"/>
    </row>
    <row r="489" spans="1:9" s="280" customFormat="1">
      <c r="A489" s="279"/>
      <c r="B489" s="120"/>
      <c r="C489" s="279"/>
      <c r="D489" s="120"/>
      <c r="E489" s="120"/>
      <c r="F489" s="120"/>
      <c r="I489" s="303"/>
    </row>
    <row r="490" spans="1:9" s="280" customFormat="1">
      <c r="A490" s="279"/>
      <c r="B490" s="120"/>
      <c r="C490" s="279"/>
      <c r="D490" s="120"/>
      <c r="E490" s="120"/>
      <c r="F490" s="120"/>
      <c r="I490" s="303"/>
    </row>
    <row r="491" spans="1:9" s="280" customFormat="1">
      <c r="A491" s="279"/>
      <c r="B491" s="120"/>
      <c r="C491" s="279"/>
      <c r="D491" s="120"/>
      <c r="E491" s="120"/>
      <c r="F491" s="120"/>
      <c r="I491" s="303"/>
    </row>
    <row r="492" spans="1:9" s="280" customFormat="1">
      <c r="A492" s="279"/>
      <c r="B492" s="120"/>
      <c r="C492" s="279"/>
      <c r="D492" s="120"/>
      <c r="E492" s="120"/>
      <c r="F492" s="120"/>
      <c r="I492" s="303"/>
    </row>
    <row r="493" spans="1:9" s="280" customFormat="1">
      <c r="A493" s="279"/>
      <c r="B493" s="120"/>
      <c r="C493" s="279"/>
      <c r="D493" s="120"/>
      <c r="E493" s="120"/>
      <c r="F493" s="120"/>
      <c r="I493" s="30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C22" sqref="C22"/>
    </sheetView>
  </sheetViews>
  <sheetFormatPr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6" t="s">
        <v>204</v>
      </c>
      <c r="B2" s="356"/>
      <c r="C2" s="356"/>
      <c r="D2" s="356"/>
      <c r="E2" s="356"/>
      <c r="F2" s="356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7" t="s">
        <v>788</v>
      </c>
      <c r="B4" s="357"/>
      <c r="C4" s="357"/>
      <c r="D4" s="357"/>
      <c r="E4" s="357"/>
      <c r="F4" s="357"/>
    </row>
    <row r="5" spans="1:8" s="119" customFormat="1" ht="17.25">
      <c r="A5" s="124"/>
      <c r="B5" s="125"/>
      <c r="C5" s="126"/>
      <c r="D5" s="126"/>
      <c r="E5" s="336" t="s">
        <v>731</v>
      </c>
      <c r="F5" s="336"/>
      <c r="H5" s="173"/>
    </row>
    <row r="6" spans="1:8" ht="12.75" customHeight="1">
      <c r="A6" s="358" t="s">
        <v>205</v>
      </c>
      <c r="B6" s="115"/>
      <c r="C6" s="116"/>
      <c r="D6" s="365" t="s">
        <v>206</v>
      </c>
      <c r="E6" s="363" t="s">
        <v>1</v>
      </c>
      <c r="F6" s="364"/>
    </row>
    <row r="7" spans="1:8" s="5" customFormat="1" ht="32.25" customHeight="1">
      <c r="A7" s="359"/>
      <c r="B7" s="118"/>
      <c r="C7" s="117"/>
      <c r="D7" s="366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-154225.70000000001</v>
      </c>
      <c r="E9" s="4">
        <f>'hat1'!E8-'hat2'!G7</f>
        <v>0</v>
      </c>
      <c r="F9" s="4">
        <f>'hat1'!F8-'hat2'!H7</f>
        <v>-154225.70000000001</v>
      </c>
    </row>
    <row r="10" spans="1:8" ht="9.75" customHeight="1"/>
    <row r="11" spans="1:8" s="15" customFormat="1" ht="21" customHeight="1">
      <c r="A11" s="356" t="s">
        <v>210</v>
      </c>
      <c r="B11" s="356"/>
      <c r="C11" s="356"/>
      <c r="D11" s="356"/>
      <c r="E11" s="356"/>
      <c r="F11" s="356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62" t="s">
        <v>800</v>
      </c>
      <c r="B13" s="362"/>
      <c r="C13" s="362"/>
      <c r="D13" s="362"/>
      <c r="E13" s="362"/>
      <c r="F13" s="362"/>
    </row>
    <row r="14" spans="1:8" s="119" customFormat="1" ht="17.25">
      <c r="A14" s="124"/>
      <c r="B14" s="125"/>
      <c r="C14" s="126"/>
      <c r="D14" s="126"/>
      <c r="E14" s="336" t="s">
        <v>731</v>
      </c>
      <c r="F14" s="336"/>
      <c r="H14" s="173"/>
    </row>
    <row r="15" spans="1:8" ht="29.25" customHeight="1">
      <c r="A15" s="360" t="s">
        <v>672</v>
      </c>
      <c r="B15" s="360" t="s">
        <v>511</v>
      </c>
      <c r="C15" s="360"/>
      <c r="D15" s="361" t="s">
        <v>0</v>
      </c>
      <c r="E15" s="216" t="s">
        <v>211</v>
      </c>
      <c r="F15" s="216"/>
    </row>
    <row r="16" spans="1:8" ht="25.5">
      <c r="A16" s="360"/>
      <c r="B16" s="90" t="s">
        <v>512</v>
      </c>
      <c r="C16" s="91" t="s">
        <v>83</v>
      </c>
      <c r="D16" s="348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154225.70000000001</v>
      </c>
      <c r="E67" s="16" t="s">
        <v>212</v>
      </c>
      <c r="F67" s="4">
        <f>F69+F70</f>
        <v>154225.70000000001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108647.9</v>
      </c>
      <c r="E69" s="16" t="s">
        <v>212</v>
      </c>
      <c r="F69" s="4">
        <v>108647.9</v>
      </c>
    </row>
    <row r="70" spans="1:6" ht="32.25" customHeight="1">
      <c r="A70" s="99">
        <v>8196</v>
      </c>
      <c r="B70" s="106" t="s">
        <v>705</v>
      </c>
      <c r="C70" s="112"/>
      <c r="D70" s="4">
        <f>F70</f>
        <v>45577.8</v>
      </c>
      <c r="E70" s="16" t="s">
        <v>212</v>
      </c>
      <c r="F70" s="4">
        <v>45577.8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25"/>
  <sheetViews>
    <sheetView tabSelected="1" workbookViewId="0">
      <selection activeCell="G791" sqref="G791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7" t="s">
        <v>729</v>
      </c>
      <c r="B1" s="367"/>
      <c r="C1" s="367"/>
      <c r="D1" s="367"/>
      <c r="E1" s="367"/>
      <c r="F1" s="367"/>
      <c r="G1" s="367"/>
      <c r="H1" s="367"/>
    </row>
    <row r="2" spans="1:10" ht="36" customHeight="1">
      <c r="A2" s="368" t="s">
        <v>789</v>
      </c>
      <c r="B2" s="368"/>
      <c r="C2" s="368"/>
      <c r="D2" s="368"/>
      <c r="E2" s="368"/>
      <c r="F2" s="368"/>
      <c r="G2" s="368"/>
      <c r="H2" s="368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5" t="s">
        <v>318</v>
      </c>
      <c r="B5" s="369" t="s">
        <v>732</v>
      </c>
      <c r="C5" s="370" t="s">
        <v>320</v>
      </c>
      <c r="D5" s="370" t="s">
        <v>321</v>
      </c>
      <c r="E5" s="371" t="s">
        <v>733</v>
      </c>
      <c r="F5" s="335" t="s">
        <v>734</v>
      </c>
      <c r="G5" s="372" t="s">
        <v>735</v>
      </c>
      <c r="H5" s="372"/>
    </row>
    <row r="6" spans="1:10" s="129" customFormat="1" ht="48" customHeight="1">
      <c r="A6" s="335"/>
      <c r="B6" s="369"/>
      <c r="C6" s="370"/>
      <c r="D6" s="370"/>
      <c r="E6" s="371"/>
      <c r="F6" s="335"/>
      <c r="G6" s="171" t="s">
        <v>736</v>
      </c>
      <c r="H6" s="171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2021175.5</v>
      </c>
      <c r="G8" s="181">
        <f>G9+G126+G168+G224+G412+G462+G516+G590+G713+G826+G912</f>
        <v>1866949.8</v>
      </c>
      <c r="H8" s="181">
        <f>H9+H126+H168+H224+H412+H462+H516+H590+H713+H826+H912</f>
        <v>154225.70000000001</v>
      </c>
      <c r="J8" s="309">
        <f>'hat3'!E7-'hat6'!G8</f>
        <v>0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90">
        <f>G15+G16+G17+G18+G19+G20+G21+G22+G23+G24+G25+G26+G27+G28+G29+G30+G31+G32+G33+G34+G35</f>
        <v>401060.5</v>
      </c>
      <c r="H13" s="174">
        <f>SUM(H34:H37)</f>
        <v>0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162825.70000000001</v>
      </c>
      <c r="G224" s="245">
        <f>G226+G240+G267+G287+G307+G344+G352+G378+G404</f>
        <v>97500</v>
      </c>
      <c r="H224" s="245">
        <f>H226+H240+H267+H287+H307+H344+H352+H378+H404</f>
        <v>65325.7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9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9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9"/>
        <v>6000</v>
      </c>
      <c r="G248" s="264"/>
      <c r="H248" s="264">
        <v>6000</v>
      </c>
      <c r="I248" s="313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9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10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10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10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10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1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1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1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1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2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2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2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2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3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274" si="14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4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4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ref="F275:F354" si="15">G275+H275</f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6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6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6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6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6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7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7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7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7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5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5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8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8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8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8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8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9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9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9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9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9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20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20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20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5"/>
        <v>149325.70000000001</v>
      </c>
      <c r="G307" s="245">
        <f>G309+G320+G326+G332+G338</f>
        <v>90000</v>
      </c>
      <c r="H307" s="245">
        <f>H309+H320+H326+H332+H338</f>
        <v>59325.7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5"/>
        <v>149325.70000000001</v>
      </c>
      <c r="G309" s="174">
        <f>SUM(G310:G319)</f>
        <v>90000</v>
      </c>
      <c r="H309" s="174">
        <f>SUM(H310:H319)</f>
        <v>59325.7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14" si="21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21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21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ref="F315:F320" si="22">G315+H315</f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22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22"/>
        <v>29000</v>
      </c>
      <c r="G318" s="264">
        <v>0</v>
      </c>
      <c r="H318" s="265">
        <v>29000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22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22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3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3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3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3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4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4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4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4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5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5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5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5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43" si="26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6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6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15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15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7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7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7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15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15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8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8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8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8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9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9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9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9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30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30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30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30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377" si="31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31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31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ref="F378:F446" si="32">G378+H378</f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32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33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33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33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33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4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4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4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4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5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5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5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5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6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6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6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32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32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7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7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7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32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32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8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9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9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9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9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32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40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41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41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41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32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32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ref="F432" si="42">G432+H432</f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37" si="43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43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43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2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44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5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5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5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2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6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53" si="47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7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7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ref="F454:F535" si="48">G454+H454</f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8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9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9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9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8"/>
        <v>169900</v>
      </c>
      <c r="G462" s="245">
        <f>G464+G472+G480+G492+G500+G508</f>
        <v>90000</v>
      </c>
      <c r="H462" s="245">
        <f>H464+H472+H480+H492+H500+H508</f>
        <v>79900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8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ref="F464" si="50">G464+H464</f>
        <v>0</v>
      </c>
      <c r="G464" s="174">
        <f>G466</f>
        <v>0</v>
      </c>
      <c r="H464" s="174">
        <f>H466</f>
        <v>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51">G466+H466</f>
        <v>0</v>
      </c>
      <c r="G466" s="174">
        <f>SUM(G468:G471)</f>
        <v>0</v>
      </c>
      <c r="H466" s="174">
        <f>SUM(H468:H471)</f>
        <v>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 t="s">
        <v>740</v>
      </c>
      <c r="F468" s="172">
        <f t="shared" ref="F468:F472" si="52">G468+H468</f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52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52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52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53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54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54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54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54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55">G482+H482</f>
        <v>109900</v>
      </c>
      <c r="G482" s="290">
        <f>SUM(G484:G491)</f>
        <v>30000</v>
      </c>
      <c r="H482" s="290">
        <f t="shared" ref="H482:I482" si="56">SUM(H484:H491)</f>
        <v>79900</v>
      </c>
      <c r="I482" s="290">
        <f t="shared" si="56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7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7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7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7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7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8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9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9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9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9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9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60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61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61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61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61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61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62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15" si="63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3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63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63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48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48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48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48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48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48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48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48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48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48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48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48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48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48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ref="F536:F604" si="64">G536+H536</f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64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64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64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4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64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64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64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4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64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64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64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4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64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64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64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64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64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4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64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64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64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4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64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64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64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4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64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64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64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4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64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64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64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64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64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4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64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64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64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si="64"/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64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4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64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64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64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64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64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4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64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64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64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64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64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64"/>
        <v>70906</v>
      </c>
      <c r="G590" s="179">
        <f>G592+G604+G657+G677+G697+G705</f>
        <v>70906</v>
      </c>
      <c r="H590" s="179">
        <f>H592+H604+H657+H677+H697+H705</f>
        <v>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64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64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599" si="65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65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65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65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ref="F600:F601" si="66">G600+H600</f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66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64"/>
        <v>65906</v>
      </c>
      <c r="G604" s="174">
        <f>G606+G616+G622+G633+G639+G645+G651</f>
        <v>65906</v>
      </c>
      <c r="H604" s="174">
        <f>H606+H616+H622+H633+H639+H645+H651</f>
        <v>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67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3" si="68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8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8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8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8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8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ref="F614:F616" si="69">G614+H614</f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9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9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70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70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70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70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70"/>
        <v>34582</v>
      </c>
      <c r="G622" s="290">
        <f>SUM(G624:G632)</f>
        <v>34582</v>
      </c>
      <c r="H622" s="174">
        <f>SUM(H632:H632)</f>
        <v>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1" si="71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71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71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71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71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71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71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71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 t="s">
        <v>740</v>
      </c>
      <c r="F632" s="172">
        <f t="shared" ref="F632:F633" si="72">G632+H632</f>
        <v>0</v>
      </c>
      <c r="G632" s="264">
        <v>0</v>
      </c>
      <c r="H632" s="264">
        <v>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7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7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7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7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7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44" si="7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7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7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ref="F645:F706" si="75">G645+H645</f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76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6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76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76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76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77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7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77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77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75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75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78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8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78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78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78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79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9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79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79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79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80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80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80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80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75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75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81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1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81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81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81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82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2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82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82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82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83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3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83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83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75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75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75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4" si="84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4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84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84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5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5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ref="F707" si="85">G707+H707</f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12" si="86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86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86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86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ref="F713:F811" si="87">G713+H713</f>
        <v>393154.8</v>
      </c>
      <c r="G713" s="245">
        <f>G715+G729+G743+G757+G771+G802+G810+G818</f>
        <v>384154.8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87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87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88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88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88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88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88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89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9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89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89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87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87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87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90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90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90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90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90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91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1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91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91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87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87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87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92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2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92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92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92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93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3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93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93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87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87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87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94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4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94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94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94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95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5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95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95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87"/>
        <v>62154.8</v>
      </c>
      <c r="G771" s="179">
        <f>G773+G788</f>
        <v>62154.8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87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si="87"/>
        <v>28186.9</v>
      </c>
      <c r="G773" s="174">
        <f>SUM(G776:G787)</f>
        <v>28186.9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3" si="96">G776+H776</f>
        <v>26398.5</v>
      </c>
      <c r="G776" s="249">
        <v>26398.5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96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96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96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96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96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96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96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ref="F784:F788" si="97">G784+H784</f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97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97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97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97"/>
        <v>33967.9</v>
      </c>
      <c r="G788" s="174">
        <f>SUM(G791:G801)</f>
        <v>33967.9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0" si="98">G791+H791</f>
        <v>31588.3</v>
      </c>
      <c r="G791" s="249">
        <v>31588.3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98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98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98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ref="F795:F801" si="99">G795+H795</f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98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98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98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98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98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99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7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7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7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100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100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100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100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7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7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ref="F812" si="101">G812+H812</f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17" si="102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102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102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102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ref="F818:F860" si="103">G818+H818</f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103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104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104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104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104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103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103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103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105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105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105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105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105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103"/>
        <v>0</v>
      </c>
      <c r="G838" s="174">
        <f t="shared" ref="G838:H838" si="106">SUM(G840:G843)</f>
        <v>0</v>
      </c>
      <c r="H838" s="174">
        <f t="shared" si="106"/>
        <v>0</v>
      </c>
    </row>
    <row r="839" spans="1:8">
      <c r="A839" s="140"/>
      <c r="B839" s="44"/>
      <c r="C839" s="144"/>
      <c r="D839" s="144"/>
      <c r="E839" s="141"/>
      <c r="F839" s="172">
        <f t="shared" si="103"/>
        <v>0</v>
      </c>
      <c r="G839" s="174">
        <f t="shared" ref="G839:H839" si="107">SUM(G841:G844)</f>
        <v>0</v>
      </c>
      <c r="H839" s="174">
        <f t="shared" si="107"/>
        <v>0</v>
      </c>
    </row>
    <row r="840" spans="1:8">
      <c r="A840" s="140"/>
      <c r="B840" s="44"/>
      <c r="C840" s="144"/>
      <c r="D840" s="144"/>
      <c r="E840" s="141"/>
      <c r="F840" s="172">
        <f t="shared" si="103"/>
        <v>0</v>
      </c>
      <c r="G840" s="174">
        <f t="shared" ref="G840:H840" si="108">SUM(G842:G845)</f>
        <v>0</v>
      </c>
      <c r="H840" s="174">
        <f t="shared" si="108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103"/>
        <v>0</v>
      </c>
      <c r="G841" s="174">
        <f t="shared" ref="G841:H841" si="109">SUM(G843:G846)</f>
        <v>0</v>
      </c>
      <c r="H841" s="174">
        <f t="shared" si="109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103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103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110">G846+H846</f>
        <v>0</v>
      </c>
      <c r="G846" s="174">
        <f t="shared" ref="G846:H846" si="111">SUM(G848:G851)</f>
        <v>0</v>
      </c>
      <c r="H846" s="174">
        <f t="shared" si="111"/>
        <v>0</v>
      </c>
    </row>
    <row r="847" spans="1:8">
      <c r="A847" s="140"/>
      <c r="B847" s="44"/>
      <c r="C847" s="144"/>
      <c r="D847" s="144"/>
      <c r="E847" s="141"/>
      <c r="F847" s="172">
        <f t="shared" si="110"/>
        <v>0</v>
      </c>
      <c r="G847" s="174">
        <f t="shared" ref="G847:H847" si="112">SUM(G849:G852)</f>
        <v>0</v>
      </c>
      <c r="H847" s="174">
        <f t="shared" si="112"/>
        <v>0</v>
      </c>
    </row>
    <row r="848" spans="1:8">
      <c r="A848" s="140"/>
      <c r="B848" s="44"/>
      <c r="C848" s="144"/>
      <c r="D848" s="144"/>
      <c r="E848" s="141"/>
      <c r="F848" s="172">
        <f t="shared" si="110"/>
        <v>0</v>
      </c>
      <c r="G848" s="174">
        <f t="shared" ref="G848:H848" si="113">SUM(G850:G853)</f>
        <v>0</v>
      </c>
      <c r="H848" s="174">
        <f t="shared" si="11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110"/>
        <v>0</v>
      </c>
      <c r="G849" s="174">
        <f t="shared" ref="G849:H849" si="114">SUM(G851:G854)</f>
        <v>0</v>
      </c>
      <c r="H849" s="174">
        <f t="shared" si="11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103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11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116">G854+H854</f>
        <v>0</v>
      </c>
      <c r="G854" s="174">
        <f t="shared" ref="G854:H854" si="117">SUM(G856:G859)</f>
        <v>0</v>
      </c>
      <c r="H854" s="174">
        <f t="shared" si="117"/>
        <v>0</v>
      </c>
    </row>
    <row r="855" spans="1:8">
      <c r="A855" s="140"/>
      <c r="B855" s="44"/>
      <c r="C855" s="144"/>
      <c r="D855" s="144"/>
      <c r="E855" s="141"/>
      <c r="F855" s="172">
        <f t="shared" si="116"/>
        <v>0</v>
      </c>
      <c r="G855" s="174">
        <f t="shared" ref="G855:H855" si="118">SUM(G857:G860)</f>
        <v>0</v>
      </c>
      <c r="H855" s="174">
        <f t="shared" si="118"/>
        <v>0</v>
      </c>
    </row>
    <row r="856" spans="1:8">
      <c r="A856" s="140"/>
      <c r="B856" s="44"/>
      <c r="C856" s="144"/>
      <c r="D856" s="144"/>
      <c r="E856" s="141"/>
      <c r="F856" s="172">
        <f t="shared" si="116"/>
        <v>0</v>
      </c>
      <c r="G856" s="174">
        <f t="shared" ref="G856:H856" si="119">SUM(G858:G861)</f>
        <v>0</v>
      </c>
      <c r="H856" s="174">
        <f t="shared" si="119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116"/>
        <v>0</v>
      </c>
      <c r="G857" s="174">
        <f t="shared" ref="G857:H857" si="120">SUM(G859:G862)</f>
        <v>0</v>
      </c>
      <c r="H857" s="174">
        <f t="shared" si="120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103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103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121">G862+H862</f>
        <v>0</v>
      </c>
      <c r="G862" s="174">
        <f t="shared" ref="G862:H862" si="122">SUM(G864:G867)</f>
        <v>0</v>
      </c>
      <c r="H862" s="174">
        <f t="shared" si="122"/>
        <v>0</v>
      </c>
    </row>
    <row r="863" spans="1:8">
      <c r="A863" s="140"/>
      <c r="B863" s="44"/>
      <c r="C863" s="144"/>
      <c r="D863" s="144"/>
      <c r="E863" s="141"/>
      <c r="F863" s="172">
        <f t="shared" si="121"/>
        <v>0</v>
      </c>
      <c r="G863" s="174">
        <f t="shared" ref="G863:H863" si="123">SUM(G865:G868)</f>
        <v>0</v>
      </c>
      <c r="H863" s="174">
        <f t="shared" si="123"/>
        <v>0</v>
      </c>
    </row>
    <row r="864" spans="1:8">
      <c r="A864" s="140"/>
      <c r="B864" s="44"/>
      <c r="C864" s="144"/>
      <c r="D864" s="144"/>
      <c r="E864" s="141"/>
      <c r="F864" s="172">
        <f t="shared" si="121"/>
        <v>0</v>
      </c>
      <c r="G864" s="174">
        <f t="shared" ref="G864:H864" si="124">SUM(G866:G869)</f>
        <v>0</v>
      </c>
      <c r="H864" s="174">
        <f t="shared" si="124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121"/>
        <v>0</v>
      </c>
      <c r="G865" s="174">
        <f t="shared" ref="G865:H865" si="125">SUM(G867:G870)</f>
        <v>0</v>
      </c>
      <c r="H865" s="174">
        <f t="shared" si="125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121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121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26">G870+H870</f>
        <v>0</v>
      </c>
      <c r="G870" s="174">
        <f t="shared" ref="G870:H870" si="127">SUM(G872:G875)</f>
        <v>0</v>
      </c>
      <c r="H870" s="174">
        <f t="shared" si="127"/>
        <v>0</v>
      </c>
    </row>
    <row r="871" spans="1:8">
      <c r="A871" s="140"/>
      <c r="B871" s="44"/>
      <c r="C871" s="144"/>
      <c r="D871" s="144"/>
      <c r="E871" s="141"/>
      <c r="F871" s="172">
        <f t="shared" si="126"/>
        <v>0</v>
      </c>
      <c r="G871" s="174">
        <f t="shared" ref="G871:H871" si="128">SUM(G873:G876)</f>
        <v>0</v>
      </c>
      <c r="H871" s="174">
        <f t="shared" si="128"/>
        <v>0</v>
      </c>
    </row>
    <row r="872" spans="1:8">
      <c r="A872" s="140"/>
      <c r="B872" s="44"/>
      <c r="C872" s="144"/>
      <c r="D872" s="144"/>
      <c r="E872" s="141"/>
      <c r="F872" s="172">
        <f t="shared" si="126"/>
        <v>0</v>
      </c>
      <c r="G872" s="174">
        <f t="shared" ref="G872:H872" si="129">SUM(G874:G877)</f>
        <v>0</v>
      </c>
      <c r="H872" s="174">
        <f t="shared" si="129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26"/>
        <v>0</v>
      </c>
      <c r="G873" s="174">
        <f t="shared" ref="G873:H873" si="130">SUM(G875:G878)</f>
        <v>0</v>
      </c>
      <c r="H873" s="174">
        <f t="shared" si="130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26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26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31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31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31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31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31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31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32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32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32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32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32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33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897" si="134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34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34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34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ref="F898:F900" si="135">G898+H898</f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3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3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3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3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3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3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3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3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3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3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3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3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3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3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3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3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3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5"/>
  <sheetViews>
    <sheetView topLeftCell="A764" workbookViewId="0">
      <selection activeCell="G791" sqref="G791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7" t="s">
        <v>729</v>
      </c>
      <c r="B1" s="367"/>
      <c r="C1" s="367"/>
      <c r="D1" s="367"/>
      <c r="E1" s="367"/>
      <c r="F1" s="367"/>
      <c r="G1" s="367"/>
      <c r="H1" s="367"/>
    </row>
    <row r="2" spans="1:10" ht="36" customHeight="1">
      <c r="A2" s="368" t="s">
        <v>789</v>
      </c>
      <c r="B2" s="368"/>
      <c r="C2" s="368"/>
      <c r="D2" s="368"/>
      <c r="E2" s="368"/>
      <c r="F2" s="368"/>
      <c r="G2" s="368"/>
      <c r="H2" s="368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5" t="s">
        <v>318</v>
      </c>
      <c r="B5" s="369" t="s">
        <v>732</v>
      </c>
      <c r="C5" s="370" t="s">
        <v>320</v>
      </c>
      <c r="D5" s="370" t="s">
        <v>321</v>
      </c>
      <c r="E5" s="371" t="s">
        <v>733</v>
      </c>
      <c r="F5" s="335" t="s">
        <v>734</v>
      </c>
      <c r="G5" s="372" t="s">
        <v>735</v>
      </c>
      <c r="H5" s="372"/>
    </row>
    <row r="6" spans="1:10" s="129" customFormat="1" ht="48" customHeight="1">
      <c r="A6" s="335"/>
      <c r="B6" s="369"/>
      <c r="C6" s="370"/>
      <c r="D6" s="370"/>
      <c r="E6" s="371"/>
      <c r="F6" s="335"/>
      <c r="G6" s="312" t="s">
        <v>736</v>
      </c>
      <c r="H6" s="312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2148019</v>
      </c>
      <c r="G8" s="181">
        <f>G9+G126+G168+G224+G412+G462+G516+G590+G713+G826+G912</f>
        <v>1866949.8</v>
      </c>
      <c r="H8" s="181">
        <f>H9+H126+H168+H224+H412+H462+H516+H590+H713+H826+H912</f>
        <v>281069.2</v>
      </c>
      <c r="J8" s="309">
        <f>'hat3'!E7-'hat6 7)'!G8</f>
        <v>0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470053</v>
      </c>
      <c r="G9" s="179">
        <f>G11+G50+G64+G82+G90+G98+G110+G118</f>
        <v>418209.5</v>
      </c>
      <c r="H9" s="179">
        <f>H11+H50+H64+H82+H90+H98+H110+H118</f>
        <v>51843.5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452904</v>
      </c>
      <c r="G11" s="256">
        <f>G13+G38+G44</f>
        <v>401060.5</v>
      </c>
      <c r="H11" s="256">
        <f>H13+H38+H44</f>
        <v>51843.5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452904</v>
      </c>
      <c r="G13" s="290">
        <f>G15+G16+G17+G18+G19+G20+G21+G22+G23+G24+G25+G26+G27+G28+G29+G30+G31+G32+G33+G34+G35</f>
        <v>401060.5</v>
      </c>
      <c r="H13" s="174">
        <f>SUM(H34:H37)</f>
        <v>51843.5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40950</v>
      </c>
      <c r="G36" s="264">
        <v>0</v>
      </c>
      <c r="H36" s="264">
        <v>40950</v>
      </c>
    </row>
    <row r="37" spans="1:8" ht="15.75">
      <c r="A37" s="140"/>
      <c r="B37" s="44"/>
      <c r="C37" s="144"/>
      <c r="D37" s="144"/>
      <c r="E37" s="141">
        <v>5113</v>
      </c>
      <c r="F37" s="172">
        <f t="shared" si="0"/>
        <v>10893.5</v>
      </c>
      <c r="G37" s="175"/>
      <c r="H37" s="260">
        <v>10893.5</v>
      </c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9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si="2"/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3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3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3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3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3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3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3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3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3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3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3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3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3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3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3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3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3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3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3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3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3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3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3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3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3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3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3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3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3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3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3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3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192825.7</v>
      </c>
      <c r="G224" s="245">
        <f>G226+G240+G267+G287+G307+G344+G352+G378+G404</f>
        <v>97500</v>
      </c>
      <c r="H224" s="245">
        <f>H226+H240+H267+H287+H307+H344+H352+H378+H404</f>
        <v>95325.7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3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4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5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5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5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6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6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6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6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3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7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8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8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8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8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8"/>
        <v>6000</v>
      </c>
      <c r="G248" s="264"/>
      <c r="H248" s="264">
        <v>6000</v>
      </c>
      <c r="I248" s="313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8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9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9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9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9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9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0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0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0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0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0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1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1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1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1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1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2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309" si="13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3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3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3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si="13"/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4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4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4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4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4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5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5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5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5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3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3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6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6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6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6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6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7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7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7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7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7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18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18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18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18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3"/>
        <v>179325.7</v>
      </c>
      <c r="G307" s="245">
        <f>G309+G320+G326+G332+G338</f>
        <v>90000</v>
      </c>
      <c r="H307" s="245">
        <f>H309+H320+H326+H332+H338</f>
        <v>89325.7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3"/>
        <v>179325.7</v>
      </c>
      <c r="G309" s="174">
        <f>SUM(G310:G319)</f>
        <v>90000</v>
      </c>
      <c r="H309" s="174">
        <f>SUM(H310:H319)</f>
        <v>89325.7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20" si="19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19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19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si="19"/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19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19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19"/>
        <v>59000</v>
      </c>
      <c r="G318" s="264">
        <v>0</v>
      </c>
      <c r="H318" s="265">
        <v>59000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19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19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0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0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0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0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0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1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1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1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1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1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2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2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2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2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2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54" si="23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3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3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3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23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23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4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4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4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4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23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23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5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5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5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5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5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6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6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6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6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6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27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27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27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27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27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432" si="28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28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28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28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si="28"/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28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29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29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29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29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29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0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0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0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0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0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1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1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1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1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1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2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2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2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2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28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28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3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3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3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3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28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28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4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5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5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5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5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28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36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37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37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37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37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28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28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si="28"/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46" si="38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38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38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38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8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39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0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0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0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0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8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1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64" si="42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2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2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2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si="42"/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2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3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3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3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3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2"/>
        <v>174900</v>
      </c>
      <c r="G462" s="245">
        <f>G464+G472+G480+G492+G500+G508</f>
        <v>90000</v>
      </c>
      <c r="H462" s="245">
        <f>H464+H472+H480+H492+H500+H508</f>
        <v>84900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2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si="42"/>
        <v>5000</v>
      </c>
      <c r="G464" s="174">
        <f>G466</f>
        <v>0</v>
      </c>
      <c r="H464" s="174">
        <f>H466</f>
        <v>5000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44">G466+H466</f>
        <v>5000</v>
      </c>
      <c r="G466" s="174">
        <f>SUM(G468:G471)</f>
        <v>0</v>
      </c>
      <c r="H466" s="174">
        <f>SUM(H468:H471)</f>
        <v>5000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>
        <v>5121</v>
      </c>
      <c r="F468" s="172">
        <f t="shared" ref="F468:F472" si="45">G468+H468</f>
        <v>5000</v>
      </c>
      <c r="G468" s="264">
        <v>0</v>
      </c>
      <c r="H468" s="264">
        <v>5000</v>
      </c>
    </row>
    <row r="469" spans="1:8" ht="15.75">
      <c r="A469" s="140"/>
      <c r="B469" s="44"/>
      <c r="C469" s="144"/>
      <c r="D469" s="144"/>
      <c r="E469" s="141"/>
      <c r="F469" s="172">
        <f t="shared" si="45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45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45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45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46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47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47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47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47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47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48">G482+H482</f>
        <v>109900</v>
      </c>
      <c r="G482" s="290">
        <f>SUM(G484:G491)</f>
        <v>30000</v>
      </c>
      <c r="H482" s="290">
        <f t="shared" ref="H482:I482" si="49">SUM(H484:H491)</f>
        <v>79900</v>
      </c>
      <c r="I482" s="290">
        <f t="shared" si="49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0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0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0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0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0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1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2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2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2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2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2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53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54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54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54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54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54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55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75" si="56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56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56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56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56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56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56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56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56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56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56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56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56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56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56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56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56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56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56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56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56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56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56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56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si="56"/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56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56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56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56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56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56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56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56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56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56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56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56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56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56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56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56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56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56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56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56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56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56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56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56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56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56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56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56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56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56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56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56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56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56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56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56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56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56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56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ref="F576:F604" si="57">G576+H576</f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57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57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57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57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57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57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57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57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57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57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57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57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57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57"/>
        <v>110906</v>
      </c>
      <c r="G590" s="179">
        <f>G592+G604+G657+G677+G697+G705</f>
        <v>70906</v>
      </c>
      <c r="H590" s="179">
        <f>H592+H604+H657+H677+H697+H705</f>
        <v>40000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57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57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601" si="58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58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58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58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si="58"/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58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57"/>
        <v>105906</v>
      </c>
      <c r="G604" s="174">
        <f>G606+G616+G622+G633+G639+G645+G651</f>
        <v>65906</v>
      </c>
      <c r="H604" s="174">
        <f>H606+H616+H622+H633+H639+H645+H651</f>
        <v>40000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59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6" si="60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0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0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0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0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0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si="60"/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0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0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61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61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61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61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61"/>
        <v>74582</v>
      </c>
      <c r="G622" s="290">
        <f>SUM(G624:G632)</f>
        <v>34582</v>
      </c>
      <c r="H622" s="174">
        <f>SUM(H632:H632)</f>
        <v>40000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3" si="62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62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62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62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62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62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62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62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>
        <v>5113</v>
      </c>
      <c r="F632" s="172">
        <f t="shared" si="62"/>
        <v>40000</v>
      </c>
      <c r="G632" s="264">
        <v>0</v>
      </c>
      <c r="H632" s="264">
        <v>40000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6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6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6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6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6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6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99" si="6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6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6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6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si="64"/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65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65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65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65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65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66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66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66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66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64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64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67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67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67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67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67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68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68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68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68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68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69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69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69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69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64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64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70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70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70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70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70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71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71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71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71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71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72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72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72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72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64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64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64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7" si="73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73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73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73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3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3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si="73"/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72" si="74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74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74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74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si="74"/>
        <v>393154.8</v>
      </c>
      <c r="G713" s="245">
        <f>G715+G729+G743+G757+G771+G802+G810+G818</f>
        <v>384154.8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74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74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75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75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75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75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75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76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76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76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76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74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74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74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77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77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77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77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77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78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78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78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78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74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74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74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79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79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79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79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79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80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80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80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80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74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74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74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81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81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81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81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81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82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82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82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82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74"/>
        <v>62154.8</v>
      </c>
      <c r="G771" s="179">
        <f>G773+G788</f>
        <v>62154.8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74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ref="F773:F812" si="83">G773+H773</f>
        <v>28186.9</v>
      </c>
      <c r="G773" s="174">
        <f>SUM(G776:G787)</f>
        <v>28186.9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8" si="84">G776+H776</f>
        <v>26398.5</v>
      </c>
      <c r="G776" s="249">
        <v>26398.5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84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84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84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84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84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84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84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si="84"/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84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84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84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84"/>
        <v>33967.9</v>
      </c>
      <c r="G788" s="174">
        <f>SUM(G791:G801)</f>
        <v>33967.9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1" si="85">G791+H791</f>
        <v>31588.3</v>
      </c>
      <c r="G791" s="249">
        <v>31588.3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85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85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85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si="85"/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85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85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85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85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85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85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3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3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3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86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86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86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86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3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3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si="83"/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60" si="87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87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87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87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si="87"/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87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88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88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88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88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87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87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87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89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89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89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89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89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87"/>
        <v>0</v>
      </c>
      <c r="G838" s="174">
        <f t="shared" ref="G838:H841" si="90">SUM(G840:G843)</f>
        <v>0</v>
      </c>
      <c r="H838" s="174">
        <f t="shared" si="90"/>
        <v>0</v>
      </c>
    </row>
    <row r="839" spans="1:8">
      <c r="A839" s="140"/>
      <c r="B839" s="44"/>
      <c r="C839" s="144"/>
      <c r="D839" s="144"/>
      <c r="E839" s="141"/>
      <c r="F839" s="172">
        <f t="shared" si="87"/>
        <v>0</v>
      </c>
      <c r="G839" s="174">
        <f t="shared" si="90"/>
        <v>0</v>
      </c>
      <c r="H839" s="174">
        <f t="shared" si="90"/>
        <v>0</v>
      </c>
    </row>
    <row r="840" spans="1:8">
      <c r="A840" s="140"/>
      <c r="B840" s="44"/>
      <c r="C840" s="144"/>
      <c r="D840" s="144"/>
      <c r="E840" s="141"/>
      <c r="F840" s="172">
        <f t="shared" si="87"/>
        <v>0</v>
      </c>
      <c r="G840" s="174">
        <f t="shared" si="90"/>
        <v>0</v>
      </c>
      <c r="H840" s="174">
        <f t="shared" si="90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87"/>
        <v>0</v>
      </c>
      <c r="G841" s="174">
        <f t="shared" si="90"/>
        <v>0</v>
      </c>
      <c r="H841" s="174">
        <f t="shared" si="90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87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87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91">G846+H846</f>
        <v>0</v>
      </c>
      <c r="G846" s="174">
        <f t="shared" ref="G846:H847" si="92">SUM(G848:G851)</f>
        <v>0</v>
      </c>
      <c r="H846" s="174">
        <f t="shared" si="92"/>
        <v>0</v>
      </c>
    </row>
    <row r="847" spans="1:8">
      <c r="A847" s="140"/>
      <c r="B847" s="44"/>
      <c r="C847" s="144"/>
      <c r="D847" s="144"/>
      <c r="E847" s="141"/>
      <c r="F847" s="172">
        <f t="shared" si="91"/>
        <v>0</v>
      </c>
      <c r="G847" s="174">
        <f t="shared" si="92"/>
        <v>0</v>
      </c>
      <c r="H847" s="174">
        <f t="shared" si="92"/>
        <v>0</v>
      </c>
    </row>
    <row r="848" spans="1:8">
      <c r="A848" s="140"/>
      <c r="B848" s="44"/>
      <c r="C848" s="144"/>
      <c r="D848" s="144"/>
      <c r="E848" s="141"/>
      <c r="F848" s="172">
        <f t="shared" si="91"/>
        <v>0</v>
      </c>
      <c r="G848" s="174">
        <f t="shared" ref="G848:H848" si="93">SUM(G850:G853)</f>
        <v>0</v>
      </c>
      <c r="H848" s="174">
        <f t="shared" si="9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91"/>
        <v>0</v>
      </c>
      <c r="G849" s="174">
        <f t="shared" ref="G849:H849" si="94">SUM(G851:G854)</f>
        <v>0</v>
      </c>
      <c r="H849" s="174">
        <f t="shared" si="9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87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9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96">G854+H854</f>
        <v>0</v>
      </c>
      <c r="G854" s="174">
        <f t="shared" ref="G854:H857" si="97">SUM(G856:G859)</f>
        <v>0</v>
      </c>
      <c r="H854" s="174">
        <f t="shared" si="97"/>
        <v>0</v>
      </c>
    </row>
    <row r="855" spans="1:8">
      <c r="A855" s="140"/>
      <c r="B855" s="44"/>
      <c r="C855" s="144"/>
      <c r="D855" s="144"/>
      <c r="E855" s="141"/>
      <c r="F855" s="172">
        <f t="shared" si="96"/>
        <v>0</v>
      </c>
      <c r="G855" s="174">
        <f t="shared" si="97"/>
        <v>0</v>
      </c>
      <c r="H855" s="174">
        <f t="shared" si="97"/>
        <v>0</v>
      </c>
    </row>
    <row r="856" spans="1:8">
      <c r="A856" s="140"/>
      <c r="B856" s="44"/>
      <c r="C856" s="144"/>
      <c r="D856" s="144"/>
      <c r="E856" s="141"/>
      <c r="F856" s="172">
        <f t="shared" si="96"/>
        <v>0</v>
      </c>
      <c r="G856" s="174">
        <f t="shared" si="97"/>
        <v>0</v>
      </c>
      <c r="H856" s="174">
        <f t="shared" si="97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96"/>
        <v>0</v>
      </c>
      <c r="G857" s="174">
        <f t="shared" si="97"/>
        <v>0</v>
      </c>
      <c r="H857" s="174">
        <f t="shared" si="97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87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87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98">G862+H862</f>
        <v>0</v>
      </c>
      <c r="G862" s="174">
        <f t="shared" ref="G862:H865" si="99">SUM(G864:G867)</f>
        <v>0</v>
      </c>
      <c r="H862" s="174">
        <f t="shared" si="99"/>
        <v>0</v>
      </c>
    </row>
    <row r="863" spans="1:8">
      <c r="A863" s="140"/>
      <c r="B863" s="44"/>
      <c r="C863" s="144"/>
      <c r="D863" s="144"/>
      <c r="E863" s="141"/>
      <c r="F863" s="172">
        <f t="shared" si="98"/>
        <v>0</v>
      </c>
      <c r="G863" s="174">
        <f t="shared" si="99"/>
        <v>0</v>
      </c>
      <c r="H863" s="174">
        <f t="shared" si="99"/>
        <v>0</v>
      </c>
    </row>
    <row r="864" spans="1:8">
      <c r="A864" s="140"/>
      <c r="B864" s="44"/>
      <c r="C864" s="144"/>
      <c r="D864" s="144"/>
      <c r="E864" s="141"/>
      <c r="F864" s="172">
        <f t="shared" si="98"/>
        <v>0</v>
      </c>
      <c r="G864" s="174">
        <f t="shared" si="99"/>
        <v>0</v>
      </c>
      <c r="H864" s="174">
        <f t="shared" si="99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98"/>
        <v>0</v>
      </c>
      <c r="G865" s="174">
        <f t="shared" si="99"/>
        <v>0</v>
      </c>
      <c r="H865" s="174">
        <f t="shared" si="99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98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98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00">G870+H870</f>
        <v>0</v>
      </c>
      <c r="G870" s="174">
        <f t="shared" ref="G870:H873" si="101">SUM(G872:G875)</f>
        <v>0</v>
      </c>
      <c r="H870" s="174">
        <f t="shared" si="101"/>
        <v>0</v>
      </c>
    </row>
    <row r="871" spans="1:8">
      <c r="A871" s="140"/>
      <c r="B871" s="44"/>
      <c r="C871" s="144"/>
      <c r="D871" s="144"/>
      <c r="E871" s="141"/>
      <c r="F871" s="172">
        <f t="shared" si="100"/>
        <v>0</v>
      </c>
      <c r="G871" s="174">
        <f t="shared" si="101"/>
        <v>0</v>
      </c>
      <c r="H871" s="174">
        <f t="shared" si="101"/>
        <v>0</v>
      </c>
    </row>
    <row r="872" spans="1:8">
      <c r="A872" s="140"/>
      <c r="B872" s="44"/>
      <c r="C872" s="144"/>
      <c r="D872" s="144"/>
      <c r="E872" s="141"/>
      <c r="F872" s="172">
        <f t="shared" si="100"/>
        <v>0</v>
      </c>
      <c r="G872" s="174">
        <f t="shared" si="101"/>
        <v>0</v>
      </c>
      <c r="H872" s="174">
        <f t="shared" si="101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00"/>
        <v>0</v>
      </c>
      <c r="G873" s="174">
        <f t="shared" si="101"/>
        <v>0</v>
      </c>
      <c r="H873" s="174">
        <f t="shared" si="101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00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00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02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02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02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02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02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02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03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03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03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03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03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04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900" si="105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05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05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05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si="105"/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0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0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0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0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0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0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0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0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0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0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0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0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0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0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0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0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0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hat6 7)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2025-03-13T13:33:31Z</dcterms:modified>
</cp:coreProperties>
</file>