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 activeTab="1"/>
  </bookViews>
  <sheets>
    <sheet name="եկ.2025 1 եռ" sheetId="20" r:id="rId1"/>
    <sheet name="ծախս 2025 1-in er" sheetId="21" r:id="rId2"/>
    <sheet name="Лист1" sheetId="13" r:id="rId3"/>
  </sheets>
  <calcPr calcId="125725"/>
</workbook>
</file>

<file path=xl/calcChain.xml><?xml version="1.0" encoding="utf-8"?>
<calcChain xmlns="http://schemas.openxmlformats.org/spreadsheetml/2006/main">
  <c r="G33" i="21"/>
  <c r="E33"/>
  <c r="D29"/>
  <c r="D25"/>
  <c r="D19"/>
  <c r="D14"/>
  <c r="D33" s="1"/>
  <c r="D8"/>
  <c r="E24"/>
  <c r="E30"/>
  <c r="E26"/>
  <c r="E17"/>
  <c r="E16"/>
  <c r="E15"/>
  <c r="E12"/>
  <c r="E10"/>
  <c r="E9"/>
  <c r="E6"/>
  <c r="E12" i="20"/>
  <c r="E11" l="1"/>
  <c r="E10"/>
  <c r="E9"/>
  <c r="E8"/>
  <c r="E7"/>
  <c r="E6"/>
  <c r="F31" i="21" l="1"/>
  <c r="E31"/>
  <c r="F20"/>
  <c r="E22"/>
  <c r="E21"/>
  <c r="E27"/>
  <c r="F26" i="20" l="1"/>
  <c r="D22"/>
  <c r="E22"/>
  <c r="F22"/>
  <c r="C20"/>
  <c r="C13"/>
  <c r="C27" l="1"/>
  <c r="C29" i="21"/>
  <c r="E29"/>
  <c r="C25"/>
  <c r="F23"/>
  <c r="E19"/>
  <c r="C19"/>
  <c r="F14"/>
  <c r="E14"/>
  <c r="C14"/>
  <c r="F9"/>
  <c r="C8"/>
  <c r="G30" i="20"/>
  <c r="F30"/>
  <c r="E30"/>
  <c r="D30"/>
  <c r="C30"/>
  <c r="E26"/>
  <c r="D26"/>
  <c r="C26"/>
  <c r="G25"/>
  <c r="D25"/>
  <c r="F13"/>
  <c r="F27" s="1"/>
  <c r="D13"/>
  <c r="F19" i="21" l="1"/>
  <c r="C33"/>
  <c r="D27" i="20"/>
  <c r="F29" i="21"/>
  <c r="F25"/>
  <c r="F8"/>
  <c r="E25"/>
  <c r="E8"/>
  <c r="E13" i="20"/>
  <c r="G13" s="1"/>
  <c r="F33" i="21" l="1"/>
  <c r="E27" i="20"/>
</calcChain>
</file>

<file path=xl/sharedStrings.xml><?xml version="1.0" encoding="utf-8"?>
<sst xmlns="http://schemas.openxmlformats.org/spreadsheetml/2006/main" count="76" uniqueCount="74">
  <si>
    <t>Հ/հ</t>
  </si>
  <si>
    <t>î³ñ»Ï³Ý åÉ³Ý                /Ñ³½.¹ñ³Ù/</t>
  </si>
  <si>
    <t>Ճշտված պլան</t>
  </si>
  <si>
    <t>հազ.դրամ</t>
  </si>
  <si>
    <t xml:space="preserve">äÉ³Ý </t>
  </si>
  <si>
    <t>ö³ëï³óÇ</t>
  </si>
  <si>
    <t>Î³ï.%</t>
  </si>
  <si>
    <t xml:space="preserve"> ԱՆՇԱՐԺ ԳՈՒՔԻ ՀԱՐԿ /այդ թվում հողի հարկ իրավաբան.ֆիզիկական գույքահարկ իրավաբանական</t>
  </si>
  <si>
    <t xml:space="preserve">äºî²Î²Ü  îàôðø     </t>
  </si>
  <si>
    <t>îºÔ²Î²Ü  îàôðø</t>
  </si>
  <si>
    <t>ՀՈՂԻ ԳՈՒՅՔԻ ՎԱՐՁԱԿԱԼՎՃ</t>
  </si>
  <si>
    <t xml:space="preserve">îºÔ²Î²Ü   ìÖ²ð </t>
  </si>
  <si>
    <t>ԱՅԼ ԵԿԱՄՈՒՏ</t>
  </si>
  <si>
    <t xml:space="preserve">ԸՆԴԱՄԵՆԸ </t>
  </si>
  <si>
    <t xml:space="preserve"> ä²ÞîàÜ²Î²Ü  ¸ð²Ø²ÞÜàðÐÜºð</t>
  </si>
  <si>
    <t xml:space="preserve"> </t>
  </si>
  <si>
    <t xml:space="preserve">¸àî²òÆ²                                           </t>
  </si>
  <si>
    <t>եկամուտների կորուստ./այլ դոտ/</t>
  </si>
  <si>
    <t>Այլ դոտացիա</t>
  </si>
  <si>
    <t>կապիտալ  ëáõµí»ÝóÇ³</t>
  </si>
  <si>
    <t>նվիրատվություն/վարչ/</t>
  </si>
  <si>
    <t xml:space="preserve">ԸՆԴԱՄԵՆԸ ԵԿԱՄՈՒՏՆԵՐ </t>
  </si>
  <si>
    <t xml:space="preserve"> î²ðºêÎ¼´ÆÜ  ²¼²î  ØÜ²òàð¸</t>
  </si>
  <si>
    <t xml:space="preserve"> ì²ðâ²Î²Ü  ´Úàôæº  </t>
  </si>
  <si>
    <t xml:space="preserve"> üàÜ¸²ÚÆÜ ´Úàôæº</t>
  </si>
  <si>
    <r>
      <t xml:space="preserve">                       </t>
    </r>
    <r>
      <rPr>
        <i/>
        <sz val="10"/>
        <rFont val="Arial Armenian"/>
        <family val="2"/>
      </rPr>
      <t xml:space="preserve">                                      </t>
    </r>
  </si>
  <si>
    <t>ԾԱԽՍԵՐԻ ԴԱՍԱԿԱՐԳՈՒՄԸ</t>
  </si>
  <si>
    <t xml:space="preserve">î³ñ»Ï³Ý Ü³Ë³ï»ëí³Í Í³Ëë             /Ñ³½.¹ñ³Ù/                    </t>
  </si>
  <si>
    <t>տարեկան ճշտված պլ. հազ.դրամ</t>
  </si>
  <si>
    <t xml:space="preserve">äÉան </t>
  </si>
  <si>
    <t>Ընդհանուր բնույթի հանրային ծառայություններ /01.06.01.51/</t>
  </si>
  <si>
    <t>Քաղաքացիական պաշտպանություն /02.02.01.51/</t>
  </si>
  <si>
    <t>Գյուղատնտեսություն /04.02.01.51/</t>
  </si>
  <si>
    <t>ճանապարհային տրանսպորտ /04.05.01.51/</t>
  </si>
  <si>
    <t>Բարեկարգում և կոմունալ ծառայություն /05.01.01.51</t>
  </si>
  <si>
    <t>Բնակարանային շինարարության /06.06.01.51/</t>
  </si>
  <si>
    <t>Գրադարան</t>
  </si>
  <si>
    <t>մշակույթի տուն</t>
  </si>
  <si>
    <t>Այլ մշակութային կազմ</t>
  </si>
  <si>
    <t>Արտադպրոցական դաստիարակություն/09.05.01.51/ երաժշտ+մարզադպ/</t>
  </si>
  <si>
    <t>Սոց ծախսեր /10.07.01.51/</t>
  </si>
  <si>
    <t>Պահուստային ֆոնդ</t>
  </si>
  <si>
    <t>ԳՈՒՅԻ ՀՈՂԻ ՕՏԱՐՈՒՄ</t>
  </si>
  <si>
    <t>¶àôÚø²Ð²ðÎ փոխադրամիջոց.</t>
  </si>
  <si>
    <t>նվիրատվություն/ֆոնդ/</t>
  </si>
  <si>
    <t xml:space="preserve">       ՀԱՄԱÚՆՔԻ ՂԵԿԱՎԱՐ`                               Ա.ՀԱԿՈԲՅԱՆ                      </t>
  </si>
  <si>
    <t>Օրենսդիր և գործադիր մարմիններ,պետական կառավարում /01.01.01.51 01.03.01.51ՔԿԱԳ/</t>
  </si>
  <si>
    <t>Ջրամատակարարում/06.03.01.51/ընթացիկ և ջրագծի կառուցում /սուբվենցիա համայնք+կառ.</t>
  </si>
  <si>
    <t>Փողոցների լուսավորում/06.04.01.51/ ընթացիկ և լուս.ցանցի կառուց.և վերանորոգ.համայնք+կառ</t>
  </si>
  <si>
    <t>ԸՆԴԱՄԵՆԸ 01.00.</t>
  </si>
  <si>
    <t>ԸՆԴԱՄԵՆԸ 04.00</t>
  </si>
  <si>
    <t>ԸՆԴԱՄԵՆԸ 06.00</t>
  </si>
  <si>
    <t>ՄՇԱԿՈՒՅԹԱՅԻՆ ԾԱՌ 08.00</t>
  </si>
  <si>
    <t>Նախադպրոցական կրթություն 09.01.01.51</t>
  </si>
  <si>
    <t>ԸՆԴԱՄԵՆԸ 09.00</t>
  </si>
  <si>
    <t>նավթամթերք, բնական գազ/04.03.01/</t>
  </si>
  <si>
    <t>զբոսայգիներ հիմնանորոգ./08.01/</t>
  </si>
  <si>
    <t>Նախադպրոցական կրթություն հիմնական խմբ.չդասվող./09.02.01+09.06.01/</t>
  </si>
  <si>
    <t xml:space="preserve">       ՀԱՄԱÚՆՔԻ ՂԵԿԱՎԱՐ`                                     Ա.ՀԱԿՈԲՅԱՆ                     </t>
  </si>
  <si>
    <t>ընդ.փաստ</t>
  </si>
  <si>
    <t xml:space="preserve"> ԲԵՐԴ Ð³Ù³ÛÝùÇ 2024Ãí³Ï³ÝÇ տարեկան »Ï³ÙáõïÝ»ñÇ Ï³ï³ñÙ³Ý Ù³ëÇÝ     </t>
  </si>
  <si>
    <t>ԸՆԴԱՄԵՆԸ ՊԱՇՏՈՆ.ԴՐԱՄԱՇՆ</t>
  </si>
  <si>
    <t>Պետ.բյուջեից նպատակ.հատկացում սուբվենցիա /վարչական/</t>
  </si>
  <si>
    <t>Պատվիրակված լիազորություններ</t>
  </si>
  <si>
    <t>ԸՆԴԱՄԵՆԸ ԿԱՊ.ՍՈՒԲՎԵՆ</t>
  </si>
  <si>
    <t>ԸՆԴԱՄԵՆԸ  ՍԵՓ.ԵԿԱՄՈՒՏՆԵՐ</t>
  </si>
  <si>
    <t>ԵԿԱՄՏԱՏԵՍԱԿՆԵՐ</t>
  </si>
  <si>
    <t>ԸՆԴԱՄԵՆԸ  ՆՎԻՐԱՏՎ.</t>
  </si>
  <si>
    <t>Ոռոգում /04.02.04.52/</t>
  </si>
  <si>
    <t>Առողջապահություն /07.01.01.51/</t>
  </si>
  <si>
    <t>31.03.25</t>
  </si>
  <si>
    <t>1-ին եռամսյակ 2025</t>
  </si>
  <si>
    <t>2025 1-ին եռամսյակ</t>
  </si>
  <si>
    <t xml:space="preserve">Բերդ հ³Ù³ÛÝùÇ 2025Ã. տեղական բյուջեի Í³Ëë»ñÝ  ըստ բյուջետային ծախսերի գործառնական դասակարգման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</si>
</sst>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0"/>
      <name val="Arial"/>
      <family val="2"/>
    </font>
    <font>
      <b/>
      <i/>
      <sz val="12"/>
      <name val="Arial Armenian"/>
      <family val="2"/>
    </font>
    <font>
      <i/>
      <sz val="10"/>
      <name val="Arial Armenian"/>
      <family val="2"/>
    </font>
    <font>
      <i/>
      <sz val="6"/>
      <name val="Arial Armenian"/>
      <family val="2"/>
    </font>
    <font>
      <b/>
      <i/>
      <sz val="10"/>
      <name val="Arial Armenian"/>
      <family val="2"/>
    </font>
    <font>
      <i/>
      <sz val="12"/>
      <name val="Arial Armenian"/>
      <family val="2"/>
    </font>
    <font>
      <i/>
      <sz val="14"/>
      <name val="Arial Armenian"/>
      <family val="2"/>
    </font>
    <font>
      <b/>
      <i/>
      <sz val="11"/>
      <name val="Arial Armenian"/>
      <family val="2"/>
    </font>
    <font>
      <sz val="10"/>
      <name val="Arial LatArm"/>
      <family val="2"/>
    </font>
    <font>
      <sz val="11"/>
      <name val="Arial LatArm"/>
      <family val="2"/>
    </font>
    <font>
      <b/>
      <i/>
      <sz val="9"/>
      <name val="Arial Armeni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8" fillId="0" borderId="8" applyNumberFormat="0" applyFill="0" applyProtection="0">
      <alignment horizontal="left" vertical="center" wrapText="1"/>
    </xf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164" fontId="5" fillId="0" borderId="7" xfId="0" applyNumberFormat="1" applyFont="1" applyBorder="1"/>
    <xf numFmtId="0" fontId="2" fillId="0" borderId="0" xfId="0" applyFont="1" applyBorder="1"/>
    <xf numFmtId="165" fontId="5" fillId="0" borderId="0" xfId="0" applyNumberFormat="1" applyFont="1" applyBorder="1"/>
    <xf numFmtId="164" fontId="5" fillId="0" borderId="0" xfId="0" applyNumberFormat="1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5" fillId="2" borderId="7" xfId="0" applyNumberFormat="1" applyFont="1" applyFill="1" applyBorder="1"/>
    <xf numFmtId="164" fontId="1" fillId="3" borderId="1" xfId="0" applyNumberFormat="1" applyFont="1" applyFill="1" applyBorder="1" applyAlignment="1"/>
    <xf numFmtId="164" fontId="1" fillId="3" borderId="1" xfId="0" applyNumberFormat="1" applyFont="1" applyFill="1" applyBorder="1"/>
    <xf numFmtId="165" fontId="6" fillId="0" borderId="0" xfId="0" applyNumberFormat="1" applyFont="1" applyBorder="1"/>
    <xf numFmtId="0" fontId="6" fillId="0" borderId="0" xfId="0" applyFont="1" applyBorder="1"/>
    <xf numFmtId="164" fontId="6" fillId="0" borderId="0" xfId="0" applyNumberFormat="1" applyFont="1" applyBorder="1"/>
    <xf numFmtId="0" fontId="2" fillId="0" borderId="1" xfId="0" applyFont="1" applyBorder="1" applyAlignment="1">
      <alignment horizontal="left" wrapText="1"/>
    </xf>
    <xf numFmtId="164" fontId="2" fillId="0" borderId="0" xfId="0" applyNumberFormat="1" applyFont="1"/>
    <xf numFmtId="0" fontId="4" fillId="3" borderId="1" xfId="0" applyFont="1" applyFill="1" applyBorder="1" applyAlignment="1">
      <alignment horizontal="left"/>
    </xf>
    <xf numFmtId="164" fontId="1" fillId="3" borderId="7" xfId="0" applyNumberFormat="1" applyFont="1" applyFill="1" applyBorder="1"/>
    <xf numFmtId="164" fontId="5" fillId="3" borderId="7" xfId="0" applyNumberFormat="1" applyFont="1" applyFill="1" applyBorder="1"/>
    <xf numFmtId="0" fontId="2" fillId="2" borderId="4" xfId="0" applyFont="1" applyFill="1" applyBorder="1"/>
    <xf numFmtId="0" fontId="7" fillId="3" borderId="6" xfId="0" applyFont="1" applyFill="1" applyBorder="1" applyAlignment="1">
      <alignment horizontal="left"/>
    </xf>
    <xf numFmtId="0" fontId="2" fillId="4" borderId="4" xfId="0" applyFont="1" applyFill="1" applyBorder="1"/>
    <xf numFmtId="0" fontId="7" fillId="4" borderId="6" xfId="0" applyFont="1" applyFill="1" applyBorder="1" applyAlignment="1">
      <alignment horizontal="left"/>
    </xf>
    <xf numFmtId="164" fontId="1" fillId="4" borderId="7" xfId="0" applyNumberFormat="1" applyFont="1" applyFill="1" applyBorder="1"/>
    <xf numFmtId="164" fontId="5" fillId="4" borderId="7" xfId="0" applyNumberFormat="1" applyFont="1" applyFill="1" applyBorder="1"/>
    <xf numFmtId="0" fontId="5" fillId="0" borderId="0" xfId="0" applyFont="1"/>
    <xf numFmtId="2" fontId="5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2" fillId="0" borderId="1" xfId="0" applyFont="1" applyBorder="1" applyAlignment="1"/>
    <xf numFmtId="164" fontId="1" fillId="5" borderId="1" xfId="0" applyNumberFormat="1" applyFont="1" applyFill="1" applyBorder="1"/>
    <xf numFmtId="2" fontId="1" fillId="5" borderId="1" xfId="0" applyNumberFormat="1" applyFont="1" applyFill="1" applyBorder="1"/>
    <xf numFmtId="0" fontId="5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8" xfId="1" applyFont="1" applyFill="1" applyBorder="1" applyAlignment="1">
      <alignment horizontal="left" vertical="center" wrapText="1"/>
    </xf>
    <xf numFmtId="164" fontId="5" fillId="0" borderId="1" xfId="0" applyNumberFormat="1" applyFont="1" applyBorder="1"/>
    <xf numFmtId="0" fontId="5" fillId="2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/>
    <xf numFmtId="0" fontId="5" fillId="0" borderId="0" xfId="0" applyFont="1" applyBorder="1"/>
    <xf numFmtId="0" fontId="8" fillId="0" borderId="0" xfId="1" applyFont="1" applyFill="1" applyBorder="1" applyAlignment="1">
      <alignment horizontal="left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0" fontId="1" fillId="0" borderId="0" xfId="0" applyFont="1" applyBorder="1" applyAlignment="1">
      <alignment horizontal="left"/>
    </xf>
    <xf numFmtId="164" fontId="5" fillId="0" borderId="0" xfId="0" applyNumberFormat="1" applyFont="1"/>
    <xf numFmtId="164" fontId="5" fillId="6" borderId="1" xfId="0" applyNumberFormat="1" applyFont="1" applyFill="1" applyBorder="1"/>
    <xf numFmtId="0" fontId="9" fillId="5" borderId="8" xfId="1" applyFont="1" applyFill="1" applyBorder="1" applyAlignment="1">
      <alignment horizontal="left" vertical="center" wrapText="1"/>
    </xf>
    <xf numFmtId="164" fontId="5" fillId="5" borderId="1" xfId="0" applyNumberFormat="1" applyFont="1" applyFill="1" applyBorder="1"/>
    <xf numFmtId="0" fontId="5" fillId="5" borderId="1" xfId="0" applyFont="1" applyFill="1" applyBorder="1"/>
    <xf numFmtId="0" fontId="5" fillId="0" borderId="2" xfId="0" applyFont="1" applyBorder="1"/>
    <xf numFmtId="0" fontId="9" fillId="5" borderId="0" xfId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/>
    </xf>
    <xf numFmtId="0" fontId="8" fillId="0" borderId="8" xfId="1" applyFont="1" applyFill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/>
    </xf>
    <xf numFmtId="164" fontId="5" fillId="2" borderId="7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5" fillId="0" borderId="10" xfId="0" applyFont="1" applyBorder="1"/>
    <xf numFmtId="0" fontId="9" fillId="5" borderId="11" xfId="1" applyFont="1" applyFill="1" applyBorder="1" applyAlignment="1">
      <alignment horizontal="left" vertical="center" wrapText="1"/>
    </xf>
    <xf numFmtId="164" fontId="5" fillId="3" borderId="1" xfId="0" applyNumberFormat="1" applyFont="1" applyFill="1" applyBorder="1"/>
    <xf numFmtId="0" fontId="5" fillId="3" borderId="1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2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left_arm10_BordWW_900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N40"/>
  <sheetViews>
    <sheetView zoomScaleNormal="100" workbookViewId="0">
      <selection activeCell="C30" sqref="C30"/>
    </sheetView>
  </sheetViews>
  <sheetFormatPr defaultRowHeight="12.75"/>
  <cols>
    <col min="1" max="1" width="3" style="1" customWidth="1"/>
    <col min="2" max="2" width="32" style="1" customWidth="1"/>
    <col min="3" max="3" width="14.42578125" style="1" customWidth="1"/>
    <col min="4" max="4" width="14.7109375" style="1" customWidth="1"/>
    <col min="5" max="5" width="14" style="1" customWidth="1"/>
    <col min="6" max="6" width="14" style="24" customWidth="1"/>
    <col min="7" max="7" width="12.28515625" style="1" customWidth="1"/>
    <col min="8" max="8" width="9.140625" style="1"/>
    <col min="9" max="9" width="10.140625" style="1" bestFit="1" customWidth="1"/>
    <col min="10" max="10" width="10.85546875" style="1" bestFit="1" customWidth="1"/>
    <col min="11" max="11" width="17.7109375" style="1" customWidth="1"/>
    <col min="12" max="12" width="9.140625" style="1"/>
    <col min="13" max="13" width="14.28515625" style="1" customWidth="1"/>
    <col min="14" max="16384" width="9.140625" style="1"/>
  </cols>
  <sheetData>
    <row r="1" spans="1:14" ht="22.5" customHeight="1">
      <c r="A1" s="86"/>
      <c r="B1" s="86"/>
      <c r="C1" s="86"/>
      <c r="D1" s="86"/>
      <c r="E1" s="86"/>
      <c r="F1" s="86"/>
      <c r="G1" s="86"/>
    </row>
    <row r="2" spans="1:14" ht="27" customHeight="1">
      <c r="A2" s="87" t="s">
        <v>60</v>
      </c>
      <c r="B2" s="87"/>
      <c r="C2" s="87"/>
      <c r="D2" s="87"/>
      <c r="E2" s="87"/>
      <c r="F2" s="87"/>
      <c r="G2" s="87"/>
    </row>
    <row r="3" spans="1:14" ht="13.5" customHeight="1">
      <c r="B3" s="2"/>
      <c r="C3" s="3" t="s">
        <v>70</v>
      </c>
    </row>
    <row r="4" spans="1:14" ht="29.25" customHeight="1">
      <c r="A4" s="71" t="s">
        <v>0</v>
      </c>
      <c r="B4" s="5"/>
      <c r="C4" s="88" t="s">
        <v>1</v>
      </c>
      <c r="D4" s="6" t="s">
        <v>2</v>
      </c>
      <c r="E4" s="90" t="s">
        <v>71</v>
      </c>
      <c r="F4" s="91"/>
      <c r="G4" s="92"/>
    </row>
    <row r="5" spans="1:14" ht="36" customHeight="1">
      <c r="A5" s="8"/>
      <c r="B5" s="72" t="s">
        <v>66</v>
      </c>
      <c r="C5" s="89"/>
      <c r="D5" s="67" t="s">
        <v>3</v>
      </c>
      <c r="E5" s="7" t="s">
        <v>4</v>
      </c>
      <c r="F5" s="64" t="s">
        <v>5</v>
      </c>
      <c r="G5" s="9" t="s">
        <v>6</v>
      </c>
    </row>
    <row r="6" spans="1:14" ht="51.75" customHeight="1">
      <c r="A6" s="4">
        <v>1</v>
      </c>
      <c r="B6" s="10" t="s">
        <v>7</v>
      </c>
      <c r="C6" s="11">
        <v>62800</v>
      </c>
      <c r="D6" s="11">
        <v>62800</v>
      </c>
      <c r="E6" s="11">
        <f t="shared" ref="E6:E12" si="0">D6/12*3</f>
        <v>15700</v>
      </c>
      <c r="F6" s="11">
        <v>8063.6</v>
      </c>
      <c r="G6" s="11"/>
      <c r="J6" s="12"/>
      <c r="K6" s="13"/>
      <c r="L6" s="12"/>
      <c r="M6" s="14"/>
      <c r="N6" s="12"/>
    </row>
    <row r="7" spans="1:14" ht="22.5" customHeight="1">
      <c r="A7" s="4">
        <v>2</v>
      </c>
      <c r="B7" s="15" t="s">
        <v>43</v>
      </c>
      <c r="C7" s="11">
        <v>141499.79999999999</v>
      </c>
      <c r="D7" s="11">
        <v>141499.79999999999</v>
      </c>
      <c r="E7" s="11">
        <f t="shared" si="0"/>
        <v>35374.949999999997</v>
      </c>
      <c r="F7" s="11">
        <v>41261.199999999997</v>
      </c>
      <c r="G7" s="11"/>
      <c r="J7" s="12"/>
      <c r="K7" s="13"/>
      <c r="L7" s="12"/>
      <c r="M7" s="14"/>
      <c r="N7" s="12"/>
    </row>
    <row r="8" spans="1:14" ht="22.5" customHeight="1">
      <c r="A8" s="4">
        <v>3</v>
      </c>
      <c r="B8" s="15" t="s">
        <v>8</v>
      </c>
      <c r="C8" s="11">
        <v>5600</v>
      </c>
      <c r="D8" s="11">
        <v>5600</v>
      </c>
      <c r="E8" s="11">
        <f t="shared" si="0"/>
        <v>1400</v>
      </c>
      <c r="F8" s="11">
        <v>1147.7</v>
      </c>
      <c r="G8" s="11"/>
      <c r="J8" s="12"/>
      <c r="K8" s="13"/>
      <c r="L8" s="12"/>
      <c r="M8" s="14"/>
      <c r="N8" s="12"/>
    </row>
    <row r="9" spans="1:14" ht="22.5" customHeight="1">
      <c r="A9" s="4">
        <v>4</v>
      </c>
      <c r="B9" s="15" t="s">
        <v>9</v>
      </c>
      <c r="C9" s="11">
        <v>8890</v>
      </c>
      <c r="D9" s="11">
        <v>8890</v>
      </c>
      <c r="E9" s="11">
        <f t="shared" si="0"/>
        <v>2222.5</v>
      </c>
      <c r="F9" s="11">
        <v>2923.5</v>
      </c>
      <c r="G9" s="11"/>
      <c r="J9" s="12"/>
      <c r="K9" s="13"/>
      <c r="L9" s="12"/>
      <c r="M9" s="14"/>
      <c r="N9" s="12"/>
    </row>
    <row r="10" spans="1:14" ht="22.5" customHeight="1">
      <c r="A10" s="4">
        <v>6</v>
      </c>
      <c r="B10" s="15" t="s">
        <v>10</v>
      </c>
      <c r="C10" s="11">
        <v>19500</v>
      </c>
      <c r="D10" s="11">
        <v>19500</v>
      </c>
      <c r="E10" s="11">
        <f t="shared" si="0"/>
        <v>4875</v>
      </c>
      <c r="F10" s="11">
        <v>5290.6</v>
      </c>
      <c r="G10" s="11"/>
      <c r="J10" s="12"/>
      <c r="K10" s="13"/>
      <c r="L10" s="12"/>
      <c r="M10" s="14"/>
      <c r="N10" s="12"/>
    </row>
    <row r="11" spans="1:14" ht="22.5" customHeight="1">
      <c r="A11" s="4">
        <v>7</v>
      </c>
      <c r="B11" s="15" t="s">
        <v>11</v>
      </c>
      <c r="C11" s="11">
        <v>91230</v>
      </c>
      <c r="D11" s="11">
        <v>91230</v>
      </c>
      <c r="E11" s="11">
        <f t="shared" si="0"/>
        <v>22807.5</v>
      </c>
      <c r="F11" s="11">
        <v>18138.599999999999</v>
      </c>
      <c r="G11" s="11"/>
      <c r="J11" s="12"/>
      <c r="K11" s="13"/>
      <c r="L11" s="12"/>
      <c r="M11" s="14"/>
      <c r="N11" s="12"/>
    </row>
    <row r="12" spans="1:14" ht="22.5" customHeight="1">
      <c r="A12" s="4">
        <v>10</v>
      </c>
      <c r="B12" s="15" t="s">
        <v>12</v>
      </c>
      <c r="C12" s="11">
        <v>13500</v>
      </c>
      <c r="D12" s="11">
        <v>14386.5</v>
      </c>
      <c r="E12" s="11">
        <f t="shared" si="0"/>
        <v>3596.625</v>
      </c>
      <c r="F12" s="11">
        <v>14739.3</v>
      </c>
      <c r="G12" s="11"/>
      <c r="J12" s="12"/>
      <c r="K12" s="13"/>
      <c r="L12" s="12"/>
      <c r="M12" s="14"/>
      <c r="N12" s="12"/>
    </row>
    <row r="13" spans="1:14" ht="20.25" customHeight="1">
      <c r="A13" s="93" t="s">
        <v>65</v>
      </c>
      <c r="B13" s="94"/>
      <c r="C13" s="18">
        <f>SUM(C6:C12)</f>
        <v>343019.8</v>
      </c>
      <c r="D13" s="18">
        <f>SUM(D6:D12)</f>
        <v>343906.3</v>
      </c>
      <c r="E13" s="18">
        <f>SUM(E6:E12)</f>
        <v>85976.574999999997</v>
      </c>
      <c r="F13" s="18">
        <f>SUM(F6:F12)</f>
        <v>91564.499999999985</v>
      </c>
      <c r="G13" s="19">
        <f>F13/E13*100</f>
        <v>106.49935752848958</v>
      </c>
      <c r="J13" s="12"/>
      <c r="K13" s="20"/>
      <c r="L13" s="21"/>
      <c r="M13" s="22"/>
      <c r="N13" s="12"/>
    </row>
    <row r="14" spans="1:14" ht="15" customHeight="1">
      <c r="A14" s="80" t="s">
        <v>14</v>
      </c>
      <c r="B14" s="81"/>
      <c r="C14" s="81"/>
      <c r="D14" s="81"/>
      <c r="E14" s="81"/>
      <c r="F14" s="81"/>
      <c r="G14" s="82"/>
      <c r="J14" s="12" t="s">
        <v>15</v>
      </c>
      <c r="K14" s="12"/>
      <c r="L14" s="12"/>
      <c r="M14" s="12"/>
      <c r="N14" s="12"/>
    </row>
    <row r="15" spans="1:14" ht="18" customHeight="1">
      <c r="A15" s="4"/>
      <c r="B15" s="15" t="s">
        <v>16</v>
      </c>
      <c r="C15" s="46">
        <v>1515276.2</v>
      </c>
      <c r="D15" s="46">
        <v>1515276.2</v>
      </c>
      <c r="E15" s="11">
        <v>378819</v>
      </c>
      <c r="F15" s="46">
        <v>378819</v>
      </c>
      <c r="G15" s="11"/>
      <c r="J15" s="12"/>
      <c r="K15" s="12"/>
      <c r="L15" s="12"/>
      <c r="M15" s="12"/>
      <c r="N15" s="12"/>
    </row>
    <row r="16" spans="1:14" ht="16.5" customHeight="1">
      <c r="A16" s="4"/>
      <c r="B16" s="23" t="s">
        <v>17</v>
      </c>
      <c r="C16" s="11"/>
      <c r="D16" s="11"/>
      <c r="E16" s="11"/>
      <c r="F16" s="11"/>
      <c r="G16" s="11"/>
      <c r="I16" s="24"/>
      <c r="J16" s="12"/>
      <c r="K16" s="12"/>
      <c r="L16" s="12"/>
      <c r="M16" s="12"/>
      <c r="N16" s="12"/>
    </row>
    <row r="17" spans="1:14" ht="16.5" customHeight="1">
      <c r="A17" s="4"/>
      <c r="B17" s="23" t="s">
        <v>18</v>
      </c>
      <c r="C17" s="11"/>
      <c r="D17" s="11"/>
      <c r="E17" s="11"/>
      <c r="F17" s="11"/>
      <c r="G17" s="11"/>
      <c r="I17" s="24"/>
      <c r="J17" s="12"/>
      <c r="K17" s="12"/>
      <c r="L17" s="12"/>
      <c r="M17" s="12"/>
      <c r="N17" s="12"/>
    </row>
    <row r="18" spans="1:14" ht="40.5" customHeight="1">
      <c r="A18" s="4"/>
      <c r="B18" s="23" t="s">
        <v>62</v>
      </c>
      <c r="C18" s="11">
        <v>0</v>
      </c>
      <c r="D18" s="11">
        <v>3268.3</v>
      </c>
      <c r="E18" s="11">
        <v>817</v>
      </c>
      <c r="F18" s="11">
        <v>544.70000000000005</v>
      </c>
      <c r="G18" s="11"/>
      <c r="I18" s="24"/>
      <c r="J18" s="12"/>
      <c r="K18" s="12"/>
      <c r="L18" s="12"/>
      <c r="M18" s="12"/>
      <c r="N18" s="12"/>
    </row>
    <row r="19" spans="1:14" ht="18" customHeight="1">
      <c r="A19" s="4"/>
      <c r="B19" s="15" t="s">
        <v>63</v>
      </c>
      <c r="C19" s="11">
        <v>1999</v>
      </c>
      <c r="D19" s="11">
        <v>1999</v>
      </c>
      <c r="E19" s="11">
        <v>1999</v>
      </c>
      <c r="F19" s="11">
        <v>1999</v>
      </c>
      <c r="G19" s="11"/>
      <c r="I19" s="24"/>
      <c r="J19" s="12"/>
      <c r="K19" s="12"/>
      <c r="L19" s="12"/>
      <c r="M19" s="12"/>
      <c r="N19" s="12"/>
    </row>
    <row r="20" spans="1:14" ht="18" customHeight="1">
      <c r="A20" s="4"/>
      <c r="B20" s="70" t="s">
        <v>61</v>
      </c>
      <c r="C20" s="27">
        <f>SUM(C15:C19)</f>
        <v>1517275.2</v>
      </c>
      <c r="D20" s="27"/>
      <c r="E20" s="27"/>
      <c r="F20" s="27"/>
      <c r="G20" s="27"/>
      <c r="I20" s="24"/>
      <c r="J20" s="12"/>
      <c r="K20" s="12"/>
      <c r="L20" s="12"/>
      <c r="M20" s="12"/>
      <c r="N20" s="12"/>
    </row>
    <row r="21" spans="1:14" ht="18" customHeight="1">
      <c r="A21" s="4"/>
      <c r="B21" s="15" t="s">
        <v>19</v>
      </c>
      <c r="C21" s="11">
        <v>0</v>
      </c>
      <c r="D21" s="11"/>
      <c r="E21" s="11"/>
      <c r="F21" s="11"/>
      <c r="G21" s="11"/>
    </row>
    <row r="22" spans="1:14" ht="18" customHeight="1">
      <c r="A22" s="4"/>
      <c r="B22" s="25" t="s">
        <v>64</v>
      </c>
      <c r="C22" s="27">
        <v>0</v>
      </c>
      <c r="D22" s="27">
        <f t="shared" ref="D22" si="1">SUM(D21)</f>
        <v>0</v>
      </c>
      <c r="E22" s="27">
        <f t="shared" ref="E22" si="2">SUM(E21)</f>
        <v>0</v>
      </c>
      <c r="F22" s="27">
        <f t="shared" ref="F22" si="3">SUM(F21)</f>
        <v>0</v>
      </c>
      <c r="G22" s="27"/>
    </row>
    <row r="23" spans="1:14" ht="18" customHeight="1">
      <c r="A23" s="4"/>
      <c r="B23" s="16" t="s">
        <v>44</v>
      </c>
      <c r="C23" s="17">
        <v>0</v>
      </c>
      <c r="D23" s="17"/>
      <c r="E23" s="17"/>
      <c r="F23" s="74"/>
      <c r="G23" s="17"/>
    </row>
    <row r="24" spans="1:14" ht="18" customHeight="1">
      <c r="A24" s="4"/>
      <c r="B24" s="15" t="s">
        <v>20</v>
      </c>
      <c r="C24" s="11">
        <v>0</v>
      </c>
      <c r="D24" s="11"/>
      <c r="E24" s="11"/>
      <c r="F24" s="73"/>
      <c r="G24" s="11"/>
    </row>
    <row r="25" spans="1:14" ht="18" hidden="1" customHeight="1">
      <c r="A25" s="4"/>
      <c r="B25" s="15" t="s">
        <v>20</v>
      </c>
      <c r="C25" s="11"/>
      <c r="D25" s="11">
        <f>SUM(D24)</f>
        <v>0</v>
      </c>
      <c r="E25" s="11"/>
      <c r="F25" s="11"/>
      <c r="G25" s="11" t="e">
        <f t="shared" ref="G25" si="4">F25/E25*100</f>
        <v>#DIV/0!</v>
      </c>
    </row>
    <row r="26" spans="1:14" ht="18" customHeight="1">
      <c r="A26" s="28"/>
      <c r="B26" s="29" t="s">
        <v>67</v>
      </c>
      <c r="C26" s="26">
        <f>SUM(C23:C25)</f>
        <v>0</v>
      </c>
      <c r="D26" s="26">
        <f>D23+D24</f>
        <v>0</v>
      </c>
      <c r="E26" s="26">
        <f>E23+E24</f>
        <v>0</v>
      </c>
      <c r="F26" s="26">
        <f>F23+F24</f>
        <v>0</v>
      </c>
      <c r="G26" s="27"/>
    </row>
    <row r="27" spans="1:14" ht="18" customHeight="1">
      <c r="A27" s="30"/>
      <c r="B27" s="31" t="s">
        <v>21</v>
      </c>
      <c r="C27" s="32">
        <f>C13+C20+C22+C26</f>
        <v>1860295</v>
      </c>
      <c r="D27" s="32">
        <f t="shared" ref="D27:F27" si="5">D13+D20+D22+D26</f>
        <v>343906.3</v>
      </c>
      <c r="E27" s="32">
        <f t="shared" si="5"/>
        <v>85976.574999999997</v>
      </c>
      <c r="F27" s="32">
        <f t="shared" si="5"/>
        <v>91564.499999999985</v>
      </c>
      <c r="G27" s="33"/>
      <c r="I27" s="24"/>
      <c r="J27" s="34"/>
    </row>
    <row r="28" spans="1:14" ht="0.75" hidden="1" customHeight="1">
      <c r="A28" s="4">
        <v>14</v>
      </c>
      <c r="B28" s="15"/>
      <c r="C28" s="35"/>
      <c r="D28" s="35"/>
      <c r="E28" s="35"/>
      <c r="F28" s="53"/>
      <c r="G28" s="35"/>
    </row>
    <row r="29" spans="1:14" ht="27" hidden="1" customHeight="1">
      <c r="A29" s="4">
        <v>15</v>
      </c>
      <c r="B29" s="36"/>
      <c r="C29" s="35"/>
      <c r="D29" s="35"/>
      <c r="E29" s="35"/>
      <c r="F29" s="53"/>
      <c r="G29" s="35"/>
    </row>
    <row r="30" spans="1:14" ht="21" customHeight="1">
      <c r="A30" s="4">
        <v>15</v>
      </c>
      <c r="B30" s="37" t="s">
        <v>22</v>
      </c>
      <c r="C30" s="38">
        <f>C31+C32</f>
        <v>154225.70000000001</v>
      </c>
      <c r="D30" s="38">
        <f>D31+D32</f>
        <v>155629.40000000002</v>
      </c>
      <c r="E30" s="38">
        <f>E31+E32</f>
        <v>155629.40000000002</v>
      </c>
      <c r="F30" s="38">
        <f>F31+F32</f>
        <v>155629.40000000002</v>
      </c>
      <c r="G30" s="38">
        <f>G31+G32</f>
        <v>0</v>
      </c>
    </row>
    <row r="31" spans="1:14" ht="21" customHeight="1">
      <c r="A31" s="4">
        <v>16</v>
      </c>
      <c r="B31" s="39" t="s">
        <v>23</v>
      </c>
      <c r="C31" s="11">
        <v>45577.8</v>
      </c>
      <c r="D31" s="11">
        <v>45577.8</v>
      </c>
      <c r="E31" s="11">
        <v>45577.8</v>
      </c>
      <c r="F31" s="11">
        <v>45577.8</v>
      </c>
      <c r="G31" s="11"/>
      <c r="K31" s="12"/>
      <c r="L31" s="12"/>
    </row>
    <row r="32" spans="1:14" ht="21" customHeight="1">
      <c r="A32" s="4">
        <v>17</v>
      </c>
      <c r="B32" s="39" t="s">
        <v>24</v>
      </c>
      <c r="C32" s="11">
        <v>108647.9</v>
      </c>
      <c r="D32" s="11">
        <v>110051.6</v>
      </c>
      <c r="E32" s="11">
        <v>110051.6</v>
      </c>
      <c r="F32" s="11">
        <v>110051.6</v>
      </c>
      <c r="G32" s="11"/>
      <c r="K32" s="75"/>
      <c r="L32" s="12"/>
    </row>
    <row r="33" spans="1:12" ht="21" customHeight="1">
      <c r="A33" s="83"/>
      <c r="B33" s="84"/>
      <c r="C33" s="40"/>
      <c r="D33" s="40"/>
      <c r="E33" s="40"/>
      <c r="F33" s="40"/>
      <c r="G33" s="41"/>
      <c r="K33" s="12"/>
      <c r="L33" s="12"/>
    </row>
    <row r="34" spans="1:12" ht="13.5" customHeight="1">
      <c r="B34" s="42" t="s">
        <v>25</v>
      </c>
      <c r="K34" s="12"/>
      <c r="L34" s="12"/>
    </row>
    <row r="35" spans="1:12" ht="13.5" customHeight="1">
      <c r="B35" s="42"/>
      <c r="K35" s="12"/>
      <c r="L35" s="12"/>
    </row>
    <row r="36" spans="1:12" ht="13.5" customHeight="1">
      <c r="B36" s="42"/>
      <c r="H36" s="12"/>
      <c r="I36" s="12"/>
      <c r="J36" s="12"/>
    </row>
    <row r="37" spans="1:12" ht="20.25" customHeight="1">
      <c r="A37" s="85" t="s">
        <v>45</v>
      </c>
      <c r="B37" s="85"/>
      <c r="C37" s="85"/>
      <c r="D37" s="85"/>
      <c r="E37" s="85"/>
      <c r="F37" s="85"/>
      <c r="G37" s="85"/>
      <c r="H37" s="12"/>
      <c r="I37" s="75"/>
      <c r="J37" s="12"/>
    </row>
    <row r="38" spans="1:12">
      <c r="H38" s="12"/>
      <c r="I38" s="12"/>
      <c r="J38" s="12"/>
    </row>
    <row r="39" spans="1:12">
      <c r="H39" s="12"/>
      <c r="I39" s="12"/>
      <c r="J39" s="12"/>
    </row>
    <row r="40" spans="1:12">
      <c r="H40" s="12"/>
      <c r="I40" s="12"/>
      <c r="J40" s="12"/>
    </row>
  </sheetData>
  <mergeCells count="8">
    <mergeCell ref="A14:G14"/>
    <mergeCell ref="A33:B33"/>
    <mergeCell ref="A37:G37"/>
    <mergeCell ref="A1:G1"/>
    <mergeCell ref="A2:G2"/>
    <mergeCell ref="C4:C5"/>
    <mergeCell ref="E4:G4"/>
    <mergeCell ref="A13:B13"/>
  </mergeCells>
  <pageMargins left="0.35" right="0.2" top="0.22" bottom="0.38" header="0.17" footer="0.2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N38"/>
  <sheetViews>
    <sheetView tabSelected="1" zoomScaleNormal="100" workbookViewId="0">
      <selection activeCell="G33" sqref="G33"/>
    </sheetView>
  </sheetViews>
  <sheetFormatPr defaultRowHeight="15"/>
  <cols>
    <col min="1" max="1" width="4" style="34" customWidth="1"/>
    <col min="2" max="2" width="37.7109375" style="34" customWidth="1"/>
    <col min="3" max="4" width="13.42578125" style="34" customWidth="1"/>
    <col min="5" max="6" width="13.5703125" style="34" customWidth="1"/>
    <col min="7" max="8" width="14.140625" style="34" customWidth="1"/>
    <col min="9" max="9" width="12.7109375" style="34" customWidth="1"/>
    <col min="10" max="11" width="9.140625" style="34"/>
    <col min="12" max="12" width="11.42578125" style="34" bestFit="1" customWidth="1"/>
    <col min="13" max="16384" width="9.140625" style="34"/>
  </cols>
  <sheetData>
    <row r="1" spans="1:9">
      <c r="A1" s="99"/>
      <c r="B1" s="99"/>
      <c r="C1" s="99"/>
      <c r="D1" s="99"/>
      <c r="E1" s="99"/>
      <c r="F1" s="99"/>
      <c r="G1" s="99"/>
      <c r="H1" s="99"/>
      <c r="I1" s="99"/>
    </row>
    <row r="2" spans="1:9" ht="46.5" customHeight="1">
      <c r="A2" s="87" t="s">
        <v>73</v>
      </c>
      <c r="B2" s="87"/>
      <c r="C2" s="87"/>
      <c r="D2" s="87"/>
      <c r="E2" s="87"/>
      <c r="F2" s="87"/>
      <c r="G2" s="87"/>
      <c r="H2" s="87"/>
      <c r="I2" s="87"/>
    </row>
    <row r="3" spans="1:9" ht="18" customHeight="1">
      <c r="C3" s="100" t="s">
        <v>72</v>
      </c>
      <c r="D3" s="101"/>
      <c r="E3" s="101"/>
      <c r="F3" s="101"/>
      <c r="G3" s="101"/>
      <c r="H3" s="101"/>
      <c r="I3" s="101"/>
    </row>
    <row r="4" spans="1:9" ht="19.5" customHeight="1">
      <c r="A4" s="102" t="s">
        <v>0</v>
      </c>
      <c r="B4" s="104" t="s">
        <v>26</v>
      </c>
      <c r="C4" s="104" t="s">
        <v>27</v>
      </c>
      <c r="D4" s="104" t="s">
        <v>28</v>
      </c>
      <c r="E4" s="107"/>
      <c r="F4" s="108"/>
      <c r="G4" s="108"/>
      <c r="H4" s="108"/>
      <c r="I4" s="109"/>
    </row>
    <row r="5" spans="1:9" ht="41.25" customHeight="1">
      <c r="A5" s="103"/>
      <c r="B5" s="105"/>
      <c r="C5" s="105"/>
      <c r="D5" s="106"/>
      <c r="E5" s="43" t="s">
        <v>29</v>
      </c>
      <c r="F5" s="66" t="s">
        <v>59</v>
      </c>
      <c r="G5" s="69"/>
      <c r="H5" s="69"/>
      <c r="I5" s="5"/>
    </row>
    <row r="6" spans="1:9" ht="45" customHeight="1">
      <c r="A6" s="44">
        <v>1</v>
      </c>
      <c r="B6" s="45" t="s">
        <v>46</v>
      </c>
      <c r="C6" s="46">
        <v>401060.5</v>
      </c>
      <c r="D6" s="46">
        <v>401060.5</v>
      </c>
      <c r="E6" s="46">
        <f>D6*12/3</f>
        <v>1604242</v>
      </c>
      <c r="F6" s="46">
        <v>87735.8</v>
      </c>
      <c r="G6" s="47"/>
      <c r="H6" s="47"/>
      <c r="I6" s="46"/>
    </row>
    <row r="7" spans="1:9" ht="31.5" customHeight="1">
      <c r="A7" s="44"/>
      <c r="B7" s="45" t="s">
        <v>30</v>
      </c>
      <c r="C7" s="46"/>
      <c r="D7" s="46"/>
      <c r="E7" s="46"/>
      <c r="F7" s="46"/>
      <c r="G7" s="47"/>
      <c r="H7" s="47"/>
      <c r="I7" s="46"/>
    </row>
    <row r="8" spans="1:9" ht="31.5" customHeight="1">
      <c r="A8" s="44"/>
      <c r="B8" s="57" t="s">
        <v>49</v>
      </c>
      <c r="C8" s="58">
        <f>SUM(C6:C7)</f>
        <v>401060.5</v>
      </c>
      <c r="D8" s="58">
        <f>SUM(D6:D7)</f>
        <v>401060.5</v>
      </c>
      <c r="E8" s="58">
        <f>SUM(E6:E7)</f>
        <v>1604242</v>
      </c>
      <c r="F8" s="78">
        <f>F6+F7</f>
        <v>87735.8</v>
      </c>
      <c r="G8" s="79"/>
      <c r="H8" s="59"/>
      <c r="I8" s="58"/>
    </row>
    <row r="9" spans="1:9" ht="31.5" customHeight="1">
      <c r="A9" s="44"/>
      <c r="B9" s="57" t="s">
        <v>31</v>
      </c>
      <c r="C9" s="58">
        <v>5000</v>
      </c>
      <c r="D9" s="58">
        <v>5000</v>
      </c>
      <c r="E9" s="58">
        <f>D9*12/3</f>
        <v>20000</v>
      </c>
      <c r="F9" s="78">
        <f t="shared" ref="F9" si="0">G9+H9</f>
        <v>0</v>
      </c>
      <c r="G9" s="79"/>
      <c r="H9" s="59"/>
      <c r="I9" s="58"/>
    </row>
    <row r="10" spans="1:9" ht="31.5" customHeight="1">
      <c r="A10" s="44"/>
      <c r="B10" s="45" t="s">
        <v>32</v>
      </c>
      <c r="C10" s="46">
        <v>12500</v>
      </c>
      <c r="D10" s="46">
        <v>12500</v>
      </c>
      <c r="E10" s="56">
        <f>D10*12/3</f>
        <v>50000</v>
      </c>
      <c r="F10" s="46"/>
      <c r="G10" s="47"/>
      <c r="H10" s="47"/>
      <c r="I10" s="46"/>
    </row>
    <row r="11" spans="1:9" ht="31.5" customHeight="1">
      <c r="A11" s="44"/>
      <c r="B11" s="65" t="s">
        <v>68</v>
      </c>
      <c r="C11" s="46"/>
      <c r="D11" s="46"/>
      <c r="E11" s="56"/>
      <c r="F11" s="46"/>
      <c r="G11" s="49"/>
      <c r="H11" s="49"/>
      <c r="I11" s="46"/>
    </row>
    <row r="12" spans="1:9" ht="31.5" customHeight="1">
      <c r="A12" s="44"/>
      <c r="B12" s="45" t="s">
        <v>55</v>
      </c>
      <c r="C12" s="46">
        <v>1000</v>
      </c>
      <c r="D12" s="46">
        <v>1000</v>
      </c>
      <c r="E12" s="56">
        <f>D12/12*3</f>
        <v>250</v>
      </c>
      <c r="F12" s="46"/>
      <c r="G12" s="47"/>
      <c r="H12" s="47"/>
      <c r="I12" s="46"/>
    </row>
    <row r="13" spans="1:9" ht="31.5" customHeight="1">
      <c r="A13" s="44"/>
      <c r="B13" s="45" t="s">
        <v>33</v>
      </c>
      <c r="C13" s="46">
        <v>149325.70000000001</v>
      </c>
      <c r="D13" s="46">
        <v>149325.70000000001</v>
      </c>
      <c r="E13" s="49">
        <v>149325.70000000001</v>
      </c>
      <c r="F13" s="49">
        <v>43141.8</v>
      </c>
      <c r="G13" s="47"/>
      <c r="H13" s="47"/>
      <c r="I13" s="46"/>
    </row>
    <row r="14" spans="1:9" ht="31.5" customHeight="1">
      <c r="A14" s="44"/>
      <c r="B14" s="57" t="s">
        <v>50</v>
      </c>
      <c r="C14" s="58">
        <f>SUM(C10:C13)</f>
        <v>162825.70000000001</v>
      </c>
      <c r="D14" s="58">
        <f>SUM(D10:D13)</f>
        <v>162825.70000000001</v>
      </c>
      <c r="E14" s="58">
        <f t="shared" ref="E14" si="1">D14/12*12</f>
        <v>162825.70000000001</v>
      </c>
      <c r="F14" s="78">
        <f>G14+H14</f>
        <v>0</v>
      </c>
      <c r="G14" s="78"/>
      <c r="H14" s="58"/>
      <c r="I14" s="58"/>
    </row>
    <row r="15" spans="1:9" ht="31.5" customHeight="1">
      <c r="A15" s="44"/>
      <c r="B15" s="57" t="s">
        <v>34</v>
      </c>
      <c r="C15" s="58">
        <v>345000</v>
      </c>
      <c r="D15" s="58">
        <v>345000</v>
      </c>
      <c r="E15" s="58">
        <f>D15/12*3</f>
        <v>86250</v>
      </c>
      <c r="F15" s="78">
        <v>86123.3</v>
      </c>
      <c r="G15" s="78"/>
      <c r="H15" s="58"/>
      <c r="I15" s="58"/>
    </row>
    <row r="16" spans="1:9" ht="53.25" customHeight="1">
      <c r="A16" s="44"/>
      <c r="B16" s="45" t="s">
        <v>47</v>
      </c>
      <c r="C16" s="46">
        <v>109900</v>
      </c>
      <c r="D16" s="46">
        <v>109900</v>
      </c>
      <c r="E16" s="49">
        <f>D16/12*3</f>
        <v>27475</v>
      </c>
      <c r="F16" s="49">
        <v>79896.800000000003</v>
      </c>
      <c r="G16" s="47"/>
      <c r="H16" s="47"/>
      <c r="I16" s="46"/>
    </row>
    <row r="17" spans="1:14" ht="32.25" customHeight="1">
      <c r="A17" s="44"/>
      <c r="B17" s="45" t="s">
        <v>48</v>
      </c>
      <c r="C17" s="46">
        <v>60000</v>
      </c>
      <c r="D17" s="46">
        <v>60000</v>
      </c>
      <c r="E17" s="49">
        <f>D17/12*3</f>
        <v>15000</v>
      </c>
      <c r="F17" s="46">
        <v>501.5</v>
      </c>
      <c r="G17" s="49"/>
      <c r="H17" s="49"/>
      <c r="I17" s="46"/>
    </row>
    <row r="18" spans="1:14" ht="43.5" customHeight="1">
      <c r="A18" s="44"/>
      <c r="B18" s="45" t="s">
        <v>35</v>
      </c>
      <c r="C18" s="46">
        <v>400</v>
      </c>
      <c r="D18" s="46">
        <v>400</v>
      </c>
      <c r="E18" s="49">
        <v>400</v>
      </c>
      <c r="F18" s="49">
        <v>400</v>
      </c>
      <c r="G18" s="49"/>
      <c r="H18" s="47"/>
      <c r="I18" s="46"/>
    </row>
    <row r="19" spans="1:14" ht="43.5" customHeight="1">
      <c r="A19" s="60"/>
      <c r="B19" s="77" t="s">
        <v>51</v>
      </c>
      <c r="C19" s="58">
        <f>C16+C17+C18</f>
        <v>170300</v>
      </c>
      <c r="D19" s="58">
        <f>D16+D17+D18</f>
        <v>170300</v>
      </c>
      <c r="E19" s="58">
        <f t="shared" ref="E19" si="2">E16+E17+E18</f>
        <v>42875</v>
      </c>
      <c r="F19" s="78">
        <f>G19+H19</f>
        <v>0</v>
      </c>
      <c r="G19" s="78"/>
      <c r="H19" s="58"/>
      <c r="I19" s="58"/>
    </row>
    <row r="20" spans="1:14" ht="43.5" customHeight="1">
      <c r="A20" s="76"/>
      <c r="B20" s="61" t="s">
        <v>69</v>
      </c>
      <c r="C20" s="58">
        <v>1000</v>
      </c>
      <c r="D20" s="58">
        <v>1000</v>
      </c>
      <c r="E20" s="58">
        <v>250</v>
      </c>
      <c r="F20" s="78">
        <f>G20+H20</f>
        <v>0</v>
      </c>
      <c r="G20" s="78"/>
      <c r="H20" s="58"/>
      <c r="I20" s="58"/>
    </row>
    <row r="21" spans="1:14" ht="24.75" customHeight="1">
      <c r="A21" s="95"/>
      <c r="B21" s="48" t="s">
        <v>36</v>
      </c>
      <c r="C21" s="46">
        <v>21204</v>
      </c>
      <c r="D21" s="46">
        <v>21204</v>
      </c>
      <c r="E21" s="56">
        <f>D21/12*12</f>
        <v>21204</v>
      </c>
      <c r="F21" s="56">
        <v>4402.2</v>
      </c>
      <c r="G21" s="47"/>
      <c r="H21" s="47"/>
      <c r="I21" s="46"/>
    </row>
    <row r="22" spans="1:14" ht="24.75" customHeight="1">
      <c r="A22" s="95"/>
      <c r="B22" s="48" t="s">
        <v>37</v>
      </c>
      <c r="C22" s="46">
        <v>34383.1</v>
      </c>
      <c r="D22" s="46">
        <v>34383.1</v>
      </c>
      <c r="E22" s="56">
        <f>D22/12*12</f>
        <v>34383.1</v>
      </c>
      <c r="F22" s="56">
        <v>5828</v>
      </c>
      <c r="G22" s="47"/>
      <c r="H22" s="47"/>
      <c r="I22" s="46"/>
    </row>
    <row r="23" spans="1:14" ht="24.75" customHeight="1">
      <c r="A23" s="95"/>
      <c r="B23" s="48" t="s">
        <v>56</v>
      </c>
      <c r="C23" s="46"/>
      <c r="D23" s="46"/>
      <c r="E23" s="56"/>
      <c r="F23" s="56">
        <f t="shared" ref="F23:F31" si="3">H23+G23</f>
        <v>0</v>
      </c>
      <c r="G23" s="46"/>
      <c r="H23" s="46"/>
      <c r="I23" s="46"/>
    </row>
    <row r="24" spans="1:14" ht="21" customHeight="1">
      <c r="A24" s="96"/>
      <c r="B24" s="48" t="s">
        <v>38</v>
      </c>
      <c r="C24" s="46">
        <v>10000</v>
      </c>
      <c r="D24" s="46">
        <v>10000</v>
      </c>
      <c r="E24" s="56">
        <f>D24/12*3</f>
        <v>2500</v>
      </c>
      <c r="F24" s="56">
        <v>552.29999999999995</v>
      </c>
      <c r="G24" s="47"/>
      <c r="H24" s="49"/>
      <c r="I24" s="46"/>
    </row>
    <row r="25" spans="1:14" ht="21" customHeight="1">
      <c r="A25" s="68"/>
      <c r="B25" s="62" t="s">
        <v>52</v>
      </c>
      <c r="C25" s="58">
        <f>SUM(C21:C24)</f>
        <v>65587.100000000006</v>
      </c>
      <c r="D25" s="58">
        <f>SUM(D21:D24)</f>
        <v>65587.100000000006</v>
      </c>
      <c r="E25" s="58">
        <f t="shared" ref="E25" si="4">SUM(E21:E24)</f>
        <v>58087.1</v>
      </c>
      <c r="F25" s="78">
        <f t="shared" si="3"/>
        <v>0</v>
      </c>
      <c r="G25" s="78"/>
      <c r="H25" s="58"/>
      <c r="I25" s="58"/>
    </row>
    <row r="26" spans="1:14" ht="37.5" customHeight="1">
      <c r="A26" s="68"/>
      <c r="B26" s="63" t="s">
        <v>53</v>
      </c>
      <c r="C26" s="49">
        <v>322000</v>
      </c>
      <c r="D26" s="49">
        <v>322000</v>
      </c>
      <c r="E26" s="56">
        <f>D26/12*3</f>
        <v>80500</v>
      </c>
      <c r="F26" s="56">
        <v>81153.399999999994</v>
      </c>
      <c r="G26" s="49"/>
      <c r="H26" s="49"/>
      <c r="I26" s="49"/>
    </row>
    <row r="27" spans="1:14" ht="33" customHeight="1">
      <c r="A27" s="44"/>
      <c r="B27" s="45" t="s">
        <v>39</v>
      </c>
      <c r="C27" s="46">
        <v>57776.4</v>
      </c>
      <c r="D27" s="46">
        <v>57776.4</v>
      </c>
      <c r="E27" s="56">
        <f>D27/12*12</f>
        <v>57776.399999999994</v>
      </c>
      <c r="F27" s="56">
        <v>9816.9</v>
      </c>
      <c r="G27" s="49"/>
      <c r="H27" s="49"/>
      <c r="I27" s="46"/>
      <c r="L27" s="50"/>
      <c r="M27" s="51"/>
      <c r="N27" s="50"/>
    </row>
    <row r="28" spans="1:14" ht="50.25" customHeight="1">
      <c r="A28" s="44"/>
      <c r="B28" s="45" t="s">
        <v>57</v>
      </c>
      <c r="C28" s="46"/>
      <c r="D28" s="46"/>
      <c r="E28" s="56"/>
      <c r="F28" s="56"/>
      <c r="G28" s="49"/>
      <c r="H28" s="49"/>
      <c r="I28" s="46"/>
      <c r="L28" s="50"/>
      <c r="M28" s="51"/>
      <c r="N28" s="50"/>
    </row>
    <row r="29" spans="1:14" ht="30.75" customHeight="1">
      <c r="A29" s="44"/>
      <c r="B29" s="61" t="s">
        <v>54</v>
      </c>
      <c r="C29" s="58">
        <f>SUM(C26:C28)</f>
        <v>379776.4</v>
      </c>
      <c r="D29" s="58">
        <f>SUM(D26:D28)</f>
        <v>379776.4</v>
      </c>
      <c r="E29" s="58">
        <f t="shared" ref="E29" si="5">SUM(E26:E28)</f>
        <v>138276.4</v>
      </c>
      <c r="F29" s="78">
        <f t="shared" si="3"/>
        <v>0</v>
      </c>
      <c r="G29" s="78"/>
      <c r="H29" s="58"/>
      <c r="I29" s="58"/>
      <c r="L29" s="50"/>
      <c r="M29" s="51"/>
      <c r="N29" s="50"/>
    </row>
    <row r="30" spans="1:14" ht="29.25" customHeight="1">
      <c r="A30" s="44"/>
      <c r="B30" s="62" t="s">
        <v>40</v>
      </c>
      <c r="C30" s="58">
        <v>6000</v>
      </c>
      <c r="D30" s="58">
        <v>6000</v>
      </c>
      <c r="E30" s="58">
        <f>D30/12*3</f>
        <v>1500</v>
      </c>
      <c r="F30" s="78">
        <v>400</v>
      </c>
      <c r="G30" s="78"/>
      <c r="H30" s="58"/>
      <c r="I30" s="58"/>
      <c r="L30" s="50"/>
      <c r="M30" s="51"/>
      <c r="N30" s="50"/>
    </row>
    <row r="31" spans="1:14" ht="24.75" customHeight="1">
      <c r="A31" s="44"/>
      <c r="B31" s="48" t="s">
        <v>41</v>
      </c>
      <c r="C31" s="46">
        <v>449179.5</v>
      </c>
      <c r="D31" s="46">
        <v>449179.5</v>
      </c>
      <c r="E31" s="56">
        <f>D31/12*12</f>
        <v>449179.5</v>
      </c>
      <c r="F31" s="56">
        <f t="shared" si="3"/>
        <v>0</v>
      </c>
      <c r="G31" s="46"/>
      <c r="H31" s="46"/>
      <c r="I31" s="46"/>
      <c r="L31" s="50"/>
      <c r="M31" s="51"/>
      <c r="N31" s="50"/>
    </row>
    <row r="32" spans="1:14" ht="24.75" customHeight="1">
      <c r="A32" s="44">
        <v>12</v>
      </c>
      <c r="B32" s="34" t="s">
        <v>42</v>
      </c>
      <c r="C32" s="52"/>
      <c r="D32" s="52"/>
      <c r="E32" s="52"/>
      <c r="F32" s="52"/>
      <c r="G32" s="53"/>
      <c r="H32" s="53"/>
      <c r="I32" s="35"/>
    </row>
    <row r="33" spans="1:9" ht="25.5" customHeight="1">
      <c r="A33" s="97" t="s">
        <v>13</v>
      </c>
      <c r="B33" s="98"/>
      <c r="C33" s="38">
        <f>C8+C9+C14+C15+C19+C20+C25+C29+C30+C31</f>
        <v>1985729.2000000002</v>
      </c>
      <c r="D33" s="38">
        <f>D8+D9+D14+D15+D19+D20+D25+D29+D30+D31</f>
        <v>1985729.2000000002</v>
      </c>
      <c r="E33" s="38">
        <f>D33/12*3</f>
        <v>496432.30000000005</v>
      </c>
      <c r="F33" s="38">
        <f>F8+F9+F14+F15+F19+F20+F25+F29+F30</f>
        <v>174259.1</v>
      </c>
      <c r="G33" s="38">
        <f>F33/E33*100</f>
        <v>35.10228887201739</v>
      </c>
      <c r="H33" s="38"/>
      <c r="I33" s="35"/>
    </row>
    <row r="34" spans="1:9" ht="25.5" customHeight="1">
      <c r="A34" s="50"/>
      <c r="B34" s="54"/>
    </row>
    <row r="35" spans="1:9" ht="15.75" customHeight="1">
      <c r="A35" s="50"/>
      <c r="B35" s="54"/>
      <c r="C35" s="55"/>
    </row>
    <row r="36" spans="1:9" ht="20.25" customHeight="1">
      <c r="A36" s="85" t="s">
        <v>58</v>
      </c>
      <c r="B36" s="85"/>
      <c r="C36" s="85"/>
      <c r="D36" s="85"/>
      <c r="E36" s="85"/>
      <c r="F36" s="85"/>
      <c r="G36" s="85"/>
      <c r="H36" s="85"/>
      <c r="I36" s="85"/>
    </row>
    <row r="38" spans="1:9">
      <c r="D38" s="55"/>
    </row>
  </sheetData>
  <mergeCells count="11">
    <mergeCell ref="A21:A24"/>
    <mergeCell ref="A33:B33"/>
    <mergeCell ref="A36:I36"/>
    <mergeCell ref="A1:I1"/>
    <mergeCell ref="A2:I2"/>
    <mergeCell ref="C3:I3"/>
    <mergeCell ref="A4:A5"/>
    <mergeCell ref="B4:B5"/>
    <mergeCell ref="C4:C5"/>
    <mergeCell ref="D4:D5"/>
    <mergeCell ref="E4:I4"/>
  </mergeCells>
  <pageMargins left="0.75" right="0.25" top="0.75" bottom="0.75" header="0.3" footer="0.3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44" sqref="I44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եկ.2025 1 եռ</vt:lpstr>
      <vt:lpstr>ծախս 2025 1-in er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2022-02-18T13:35:55Z</dcterms:created>
  <dcterms:modified xsi:type="dcterms:W3CDTF">2025-04-10T15:40:54Z</dcterms:modified>
</cp:coreProperties>
</file>