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20730" windowHeight="10425" activeTab="1"/>
  </bookViews>
  <sheets>
    <sheet name="1" sheetId="1" r:id="rId1"/>
    <sheet name="Лист1" sheetId="9" r:id="rId2"/>
  </sheets>
  <calcPr calcId="125725"/>
</workbook>
</file>

<file path=xl/calcChain.xml><?xml version="1.0" encoding="utf-8"?>
<calcChain xmlns="http://schemas.openxmlformats.org/spreadsheetml/2006/main">
  <c r="J10" i="1"/>
  <c r="G10"/>
  <c r="D10"/>
  <c r="P19" i="9"/>
  <c r="K19"/>
  <c r="J19"/>
  <c r="K9"/>
  <c r="J9"/>
  <c r="J10" s="1"/>
  <c r="M18"/>
  <c r="J18"/>
  <c r="K17"/>
  <c r="K18" s="1"/>
  <c r="J17"/>
  <c r="K15"/>
  <c r="K16" s="1"/>
  <c r="J15"/>
  <c r="P15" s="1"/>
  <c r="K14"/>
  <c r="K13"/>
  <c r="J13"/>
  <c r="J14" s="1"/>
  <c r="P14" s="1"/>
  <c r="M12"/>
  <c r="J12"/>
  <c r="K11"/>
  <c r="K12" s="1"/>
  <c r="J11"/>
  <c r="M10"/>
  <c r="K10"/>
  <c r="D18" i="1"/>
  <c r="D17"/>
  <c r="D16"/>
  <c r="D19"/>
  <c r="E19"/>
  <c r="D21"/>
  <c r="P10" i="9" l="1"/>
  <c r="P12"/>
  <c r="J16"/>
  <c r="S110" i="1" l="1"/>
  <c r="T106"/>
  <c r="S106" s="1"/>
  <c r="S103"/>
  <c r="T100"/>
  <c r="S100"/>
  <c r="S98"/>
  <c r="T96"/>
  <c r="S96"/>
  <c r="S95"/>
  <c r="S94"/>
  <c r="S92"/>
  <c r="S89"/>
  <c r="S88"/>
  <c r="S86"/>
  <c r="S84"/>
  <c r="S83"/>
  <c r="S81"/>
  <c r="T77"/>
  <c r="S77"/>
  <c r="T75"/>
  <c r="S75" s="1"/>
  <c r="S74"/>
  <c r="T72"/>
  <c r="S72"/>
  <c r="S71"/>
  <c r="S69"/>
  <c r="T67"/>
  <c r="S67"/>
  <c r="T59"/>
  <c r="S59"/>
  <c r="S56"/>
  <c r="T54"/>
  <c r="S54"/>
  <c r="T46"/>
  <c r="S46" s="1"/>
  <c r="S45"/>
  <c r="S44"/>
  <c r="T42"/>
  <c r="S42"/>
  <c r="S41"/>
  <c r="S40"/>
  <c r="S39"/>
  <c r="S38"/>
  <c r="S37"/>
  <c r="S36"/>
  <c r="S35"/>
  <c r="S34"/>
  <c r="S33"/>
  <c r="S32"/>
  <c r="S31"/>
  <c r="S30"/>
  <c r="S29"/>
  <c r="S28"/>
  <c r="S27"/>
  <c r="S26"/>
  <c r="S24"/>
  <c r="T22"/>
  <c r="S22"/>
  <c r="T19"/>
  <c r="S19"/>
  <c r="S18"/>
  <c r="S17"/>
  <c r="S16"/>
  <c r="T14"/>
  <c r="S14"/>
  <c r="T12"/>
  <c r="P110"/>
  <c r="Q106"/>
  <c r="P106"/>
  <c r="P103"/>
  <c r="Q100"/>
  <c r="P100"/>
  <c r="P98"/>
  <c r="Q96"/>
  <c r="P96" s="1"/>
  <c r="P95"/>
  <c r="P94"/>
  <c r="P92"/>
  <c r="P89"/>
  <c r="P88"/>
  <c r="P86"/>
  <c r="P84"/>
  <c r="P83"/>
  <c r="P81"/>
  <c r="Q77"/>
  <c r="P77"/>
  <c r="Q75"/>
  <c r="P75" s="1"/>
  <c r="P74"/>
  <c r="Q72"/>
  <c r="P72" s="1"/>
  <c r="P71"/>
  <c r="P69"/>
  <c r="Q67"/>
  <c r="Q62" s="1"/>
  <c r="P62" s="1"/>
  <c r="Q59"/>
  <c r="P59" s="1"/>
  <c r="P56"/>
  <c r="Q54"/>
  <c r="P54"/>
  <c r="Q46"/>
  <c r="P46" s="1"/>
  <c r="P45"/>
  <c r="P44"/>
  <c r="P42" s="1"/>
  <c r="Q42"/>
  <c r="P41"/>
  <c r="P40"/>
  <c r="P39"/>
  <c r="P38"/>
  <c r="P37"/>
  <c r="P36"/>
  <c r="P35"/>
  <c r="P34"/>
  <c r="P33"/>
  <c r="P32"/>
  <c r="P31"/>
  <c r="P30"/>
  <c r="P29"/>
  <c r="P28"/>
  <c r="P22" s="1"/>
  <c r="P27"/>
  <c r="P26"/>
  <c r="P24"/>
  <c r="Q22"/>
  <c r="Q12" s="1"/>
  <c r="Q19"/>
  <c r="P19"/>
  <c r="P18"/>
  <c r="P17"/>
  <c r="P16"/>
  <c r="Q14"/>
  <c r="P14"/>
  <c r="T10" l="1"/>
  <c r="S10" s="1"/>
  <c r="S12"/>
  <c r="T62"/>
  <c r="S62" s="1"/>
  <c r="Q10"/>
  <c r="P10" s="1"/>
  <c r="P12"/>
  <c r="P67"/>
  <c r="N110" l="1"/>
  <c r="M86"/>
  <c r="N86"/>
  <c r="J110"/>
  <c r="L106"/>
  <c r="K106"/>
  <c r="J106" s="1"/>
  <c r="L103"/>
  <c r="J103"/>
  <c r="K100"/>
  <c r="J100"/>
  <c r="J98"/>
  <c r="K96"/>
  <c r="J96" s="1"/>
  <c r="J95"/>
  <c r="J94"/>
  <c r="J92"/>
  <c r="J89"/>
  <c r="J88"/>
  <c r="J86"/>
  <c r="J84"/>
  <c r="J83"/>
  <c r="J81"/>
  <c r="K77"/>
  <c r="J77" s="1"/>
  <c r="J74"/>
  <c r="K72"/>
  <c r="J72" s="1"/>
  <c r="J71"/>
  <c r="J69"/>
  <c r="K67"/>
  <c r="J67" s="1"/>
  <c r="L62"/>
  <c r="L59"/>
  <c r="K59"/>
  <c r="J59" s="1"/>
  <c r="J56"/>
  <c r="K54"/>
  <c r="J54" s="1"/>
  <c r="L46"/>
  <c r="J45"/>
  <c r="J42" s="1"/>
  <c r="J44"/>
  <c r="K42"/>
  <c r="J41"/>
  <c r="J40"/>
  <c r="J39"/>
  <c r="J38"/>
  <c r="J37"/>
  <c r="J36"/>
  <c r="J35"/>
  <c r="J34"/>
  <c r="J33"/>
  <c r="J32"/>
  <c r="J31"/>
  <c r="J30"/>
  <c r="J29"/>
  <c r="J28"/>
  <c r="J27"/>
  <c r="J26"/>
  <c r="J24"/>
  <c r="K22"/>
  <c r="J22"/>
  <c r="K19"/>
  <c r="J19"/>
  <c r="J18"/>
  <c r="J17"/>
  <c r="J16"/>
  <c r="K14"/>
  <c r="J14" s="1"/>
  <c r="G110"/>
  <c r="G98"/>
  <c r="G86"/>
  <c r="G95"/>
  <c r="G94"/>
  <c r="G92"/>
  <c r="G89"/>
  <c r="G88"/>
  <c r="G84"/>
  <c r="G83"/>
  <c r="G81"/>
  <c r="G74"/>
  <c r="G71"/>
  <c r="G69"/>
  <c r="G56"/>
  <c r="G45"/>
  <c r="G44"/>
  <c r="G27"/>
  <c r="G28"/>
  <c r="G29"/>
  <c r="G30"/>
  <c r="G31"/>
  <c r="G32"/>
  <c r="G33"/>
  <c r="G34"/>
  <c r="G35"/>
  <c r="G36"/>
  <c r="G37"/>
  <c r="G38"/>
  <c r="G39"/>
  <c r="G40"/>
  <c r="G41"/>
  <c r="G26"/>
  <c r="G22" s="1"/>
  <c r="G24"/>
  <c r="G17"/>
  <c r="G18"/>
  <c r="G16"/>
  <c r="I106"/>
  <c r="H106"/>
  <c r="G106" s="1"/>
  <c r="I103"/>
  <c r="G103"/>
  <c r="H100"/>
  <c r="G100"/>
  <c r="H96"/>
  <c r="G96"/>
  <c r="H77"/>
  <c r="G77" s="1"/>
  <c r="H72"/>
  <c r="G72"/>
  <c r="H67"/>
  <c r="G67" s="1"/>
  <c r="I62"/>
  <c r="I59"/>
  <c r="G59" s="1"/>
  <c r="H54"/>
  <c r="G54" s="1"/>
  <c r="H46"/>
  <c r="H42"/>
  <c r="H22"/>
  <c r="H19"/>
  <c r="G19"/>
  <c r="H14"/>
  <c r="G14" s="1"/>
  <c r="D77"/>
  <c r="E77"/>
  <c r="E75" s="1"/>
  <c r="D75" s="1"/>
  <c r="E12"/>
  <c r="D12" s="1"/>
  <c r="E14"/>
  <c r="D14" s="1"/>
  <c r="E72"/>
  <c r="D105"/>
  <c r="D102"/>
  <c r="D98"/>
  <c r="D95"/>
  <c r="D94"/>
  <c r="D92"/>
  <c r="D89"/>
  <c r="D88"/>
  <c r="D84"/>
  <c r="D83"/>
  <c r="D81"/>
  <c r="D74"/>
  <c r="D71"/>
  <c r="D69"/>
  <c r="D110"/>
  <c r="D103"/>
  <c r="D100"/>
  <c r="D30"/>
  <c r="K75" l="1"/>
  <c r="J75" s="1"/>
  <c r="K46"/>
  <c r="J46" s="1"/>
  <c r="K12"/>
  <c r="J12" s="1"/>
  <c r="K62"/>
  <c r="J62" s="1"/>
  <c r="H75"/>
  <c r="G75" s="1"/>
  <c r="G42"/>
  <c r="H12"/>
  <c r="G12" s="1"/>
  <c r="I46"/>
  <c r="G46" s="1"/>
  <c r="E62"/>
  <c r="M22" i="9"/>
  <c r="M21"/>
  <c r="M20"/>
  <c r="O105" i="1"/>
  <c r="M105" s="1"/>
  <c r="M103" s="1"/>
  <c r="O59"/>
  <c r="M59" s="1"/>
  <c r="N18"/>
  <c r="N27"/>
  <c r="M27" s="1"/>
  <c r="N26"/>
  <c r="N29"/>
  <c r="M29" s="1"/>
  <c r="N30"/>
  <c r="M30" s="1"/>
  <c r="N31"/>
  <c r="M31" s="1"/>
  <c r="N32"/>
  <c r="M32" s="1"/>
  <c r="N33"/>
  <c r="M33" s="1"/>
  <c r="N34"/>
  <c r="M34" s="1"/>
  <c r="N35"/>
  <c r="M35" s="1"/>
  <c r="N36"/>
  <c r="M36" s="1"/>
  <c r="N37"/>
  <c r="N38"/>
  <c r="N39"/>
  <c r="M39" s="1"/>
  <c r="N40"/>
  <c r="N41"/>
  <c r="N43"/>
  <c r="N44"/>
  <c r="M44" s="1"/>
  <c r="N45"/>
  <c r="M45" s="1"/>
  <c r="N47"/>
  <c r="N48"/>
  <c r="N49"/>
  <c r="N50"/>
  <c r="N51"/>
  <c r="N52"/>
  <c r="N55"/>
  <c r="N56"/>
  <c r="M56" s="1"/>
  <c r="N57"/>
  <c r="M57" s="1"/>
  <c r="N58"/>
  <c r="M58" s="1"/>
  <c r="N60"/>
  <c r="N63"/>
  <c r="N64"/>
  <c r="N65"/>
  <c r="N66"/>
  <c r="N69"/>
  <c r="M69" s="1"/>
  <c r="N70"/>
  <c r="M70" s="1"/>
  <c r="N71"/>
  <c r="M71" s="1"/>
  <c r="N73"/>
  <c r="N74"/>
  <c r="M74" s="1"/>
  <c r="N76"/>
  <c r="N78"/>
  <c r="N79"/>
  <c r="M79" s="1"/>
  <c r="N80"/>
  <c r="M80" s="1"/>
  <c r="N81"/>
  <c r="M81" s="1"/>
  <c r="N82"/>
  <c r="M82" s="1"/>
  <c r="N83"/>
  <c r="M83" s="1"/>
  <c r="N84"/>
  <c r="M84" s="1"/>
  <c r="N85"/>
  <c r="N87"/>
  <c r="M87" s="1"/>
  <c r="N88"/>
  <c r="M88" s="1"/>
  <c r="N89"/>
  <c r="M89" s="1"/>
  <c r="N90"/>
  <c r="M90" s="1"/>
  <c r="N91"/>
  <c r="N92"/>
  <c r="M92" s="1"/>
  <c r="N93"/>
  <c r="N94"/>
  <c r="M94" s="1"/>
  <c r="N95"/>
  <c r="M95" s="1"/>
  <c r="N97"/>
  <c r="N98"/>
  <c r="M98" s="1"/>
  <c r="N99"/>
  <c r="N100"/>
  <c r="N101"/>
  <c r="N102"/>
  <c r="N104"/>
  <c r="N107"/>
  <c r="N23"/>
  <c r="N24"/>
  <c r="M24" s="1"/>
  <c r="N25"/>
  <c r="M25" s="1"/>
  <c r="N28"/>
  <c r="M28" s="1"/>
  <c r="N20"/>
  <c r="N21"/>
  <c r="M21" s="1"/>
  <c r="N17"/>
  <c r="M17" s="1"/>
  <c r="M18"/>
  <c r="N16"/>
  <c r="M16" s="1"/>
  <c r="N96"/>
  <c r="M96" s="1"/>
  <c r="N77"/>
  <c r="M77" s="1"/>
  <c r="F59"/>
  <c r="E59" s="1"/>
  <c r="D59" s="1"/>
  <c r="D36"/>
  <c r="D37"/>
  <c r="D35"/>
  <c r="D33"/>
  <c r="D32"/>
  <c r="D31"/>
  <c r="D29"/>
  <c r="D28"/>
  <c r="D27"/>
  <c r="D26"/>
  <c r="D25"/>
  <c r="D24"/>
  <c r="N67"/>
  <c r="M67" s="1"/>
  <c r="N19"/>
  <c r="M19" s="1"/>
  <c r="E67"/>
  <c r="D67" s="1"/>
  <c r="F46"/>
  <c r="F106"/>
  <c r="E106"/>
  <c r="D106" s="1"/>
  <c r="F103"/>
  <c r="F62" s="1"/>
  <c r="E100"/>
  <c r="E96"/>
  <c r="D72"/>
  <c r="D61"/>
  <c r="D58"/>
  <c r="D57"/>
  <c r="D56"/>
  <c r="E54"/>
  <c r="D45"/>
  <c r="D44"/>
  <c r="E42"/>
  <c r="E22"/>
  <c r="N75"/>
  <c r="M75" s="1"/>
  <c r="M106"/>
  <c r="O103"/>
  <c r="N46" l="1"/>
  <c r="M46" s="1"/>
  <c r="H62"/>
  <c r="G62" s="1"/>
  <c r="D96"/>
  <c r="D42"/>
  <c r="N22"/>
  <c r="M22" s="1"/>
  <c r="N12"/>
  <c r="M12" s="1"/>
  <c r="N54"/>
  <c r="M54" s="1"/>
  <c r="N72"/>
  <c r="D22"/>
  <c r="E46"/>
  <c r="D46" s="1"/>
  <c r="D54"/>
  <c r="D62"/>
  <c r="N14"/>
  <c r="M14" s="1"/>
  <c r="N42"/>
  <c r="M42" s="1"/>
  <c r="N62" l="1"/>
  <c r="M62" s="1"/>
  <c r="M10"/>
</calcChain>
</file>

<file path=xl/comments1.xml><?xml version="1.0" encoding="utf-8"?>
<comments xmlns="http://schemas.openxmlformats.org/spreadsheetml/2006/main">
  <authors>
    <author>Armine Kazaryan</author>
  </authors>
  <commentList>
    <comment ref="V56" authorId="0">
      <text>
        <r>
          <rPr>
            <b/>
            <sz val="9"/>
            <color indexed="81"/>
            <rFont val="Tahoma"/>
            <family val="2"/>
          </rPr>
          <t>Armine Kazaryan: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<sst xmlns="http://schemas.openxmlformats.org/spreadsheetml/2006/main" count="544" uniqueCount="254">
  <si>
    <t>(Ñ³½³ñ ¹ñ³ÙÝ»ñáí)</t>
  </si>
  <si>
    <t>îáÕÇ NN</t>
  </si>
  <si>
    <t>ºÏ³Ùï³ï»ë³ÏÝ»ñÁ</t>
  </si>
  <si>
    <t>Ðá¹í³ÍÇ NN</t>
  </si>
  <si>
    <t>ÀÝ¹³Ù»ÝÁ</t>
  </si>
  <si>
    <t>³Û¹ ÃíáõÙ`</t>
  </si>
  <si>
    <t>í³ñã³Ï³Ý µÛáõç»</t>
  </si>
  <si>
    <t>ýáÝ¹³ÛÇÝ µÛáõç»</t>
  </si>
  <si>
    <t>1000</t>
  </si>
  <si>
    <t>ÀÜ¸²ØºÜÀ ºÎ²ØàôîÜºð</t>
  </si>
  <si>
    <t/>
  </si>
  <si>
    <t>1100</t>
  </si>
  <si>
    <t>1. Ð²ðÎºð ºì îàôðøºð     (ïáÕ 1110 + ïáÕ 1120 + ïáÕ 1130 +ïáÕ1140+ ïáÕ 1150 ) ,                   ³Û¹ ÃíáõÙ`</t>
  </si>
  <si>
    <t>7100</t>
  </si>
  <si>
    <t>1110</t>
  </si>
  <si>
    <t>1.1 ¶áõÛù³ÛÇÝ Ñ³ñÏ»ñ ³Ýß³ñÅ ·áõÛùÇó (ïáÕ 1111 + ïáÕ 1112+ïáÕ1113),                                            ³Û¹ ÃíáõÙ`</t>
  </si>
  <si>
    <t>7131</t>
  </si>
  <si>
    <t>1111</t>
  </si>
  <si>
    <t>¶áõÛù³Ñ³ñÏ  Ñ³Ù³ÛÝùÝ»ñÇ í³ñã³Ï³Ý ï³ñ³ÍùÝ»ñáõÙ ·ïÝíáÕ ß»Ýù»ñÇ ¨ ßÇÝáõÃÛáõÝÝ»ñÇ Ñ³Ù³ñ</t>
  </si>
  <si>
    <t>ÐáÕÇ Ñ³ñÏ Ñ³Ù³ÛÝùÝ»ñÇ í³ñã³Ï³Ý ï³ñ³ÍùÝ»ñáõÙ  ·ïÝíáÕ ÑáÕÇ Ñ³Ù³ñ</t>
  </si>
  <si>
    <t>1113</t>
  </si>
  <si>
    <t>Ð³Ù³ÛÝùÇ µÛáõç» Ùáõïù³·ñíáÕ ³Ýß³ñÅ ·áõÛùÇ Ñ³ñÏ</t>
  </si>
  <si>
    <t>1120</t>
  </si>
  <si>
    <t>1.2 ¶áõÛù³ÛÇÝ Ñ³ñÏ»ñ ³ÛÉ ·áõÛùÇó</t>
  </si>
  <si>
    <t>7136</t>
  </si>
  <si>
    <t>1121</t>
  </si>
  <si>
    <t>¶áõÛù³Ñ³ñÏ ÷áË³¹ñ³ÙÇçáóÝ»ñÇ Ñ³Ù³ñ</t>
  </si>
  <si>
    <t>1130</t>
  </si>
  <si>
    <t>1.3 î»Õ³Ï³Ý ïáõñù»ñ (ïáÕ 11301 + ïáÕ 11302 + ïáÕ 11303 + ïáÕ 11304 + ïáÕ 11305 + ïáÕ 11306 + ïáÕ 11307 + ïáÕ 11308 + ïáÕ 11309 + ïáÕ 11310 + ïáÕ 11311+ïáÕ 11312+ ïáÕ 11313 + ïáÕ 11314+ïáÕ 11315+ ïáÕ 11316 + ïáÕ 11317+ ïáÕ 11318 + ïáÕ 11319),  ³Û¹ ÃíáõÙ`</t>
  </si>
  <si>
    <t>7145</t>
  </si>
  <si>
    <t>11301</t>
  </si>
  <si>
    <t>Ð³Ù³ÛÝùÇ í³ñã³Ï³Ý ï³ñ³ÍùáõÙ Ýáñ ß»Ýù»ñÇ, ßÇÝáõÃÛáõÝÝ»ñÇ ¨ áã ÑÇÙÝ³Ï³Ý  ßÇÝáõÃÛáõÝÝ»ñÇ ßÇÝ³ñ³ñáõÃÛ³Ý (ï»Õ³¹ñÙ³Ý) ÃáõÛÉïíáõÃÛ³Ý Ñ³Ù³ñ</t>
  </si>
  <si>
    <t>11302</t>
  </si>
  <si>
    <t>Ð³Ù³ÛÝùÇ í³ñã³Ï³Ý ï³ñ³ÍùáõÙ ·áÛáõÃÛáõÝ áõÝ»óáÕ ß»Ýù»ñÇ ¨ ßÇÝáõÃÛáõÝÝ»ñÇ í»ñ³Ï³éáõóÙ³Ý, áõÅ»Õ³óÙ³Ý, í»ñ³Ï³Ý·ÝÙ³Ý, ³ñ¹Ç³Ï³Ý³óÙ³Ý ¨ µ³ñ»Ï³ñ·Ù³Ý ³ßË³ï³ÝùÝ»ñ Ï³ï³ñ»Éáõ ÃáõÛÉïíáõÃÛ³Ý Ñ³Ù³ñ</t>
  </si>
  <si>
    <t>11303</t>
  </si>
  <si>
    <t>Ð³Ù³ÛÝùÇ í³ñã³Ï³Ý ï³ñ³ÍùáõÙ ß»Ýù»ñÇ, ßÇÝáõÃÛáõÝÝ»ñÇ ¨ ù³Õ³ù³ßÇÝ³Ï³Ý ³ÛÉ ûµÛ»ÏïÝ»ñÇ  ù³Ý¹Ù³Ý ÃáõÛÉïíáõÃÛ³Ý Ñ³Ù³ñ</t>
  </si>
  <si>
    <t>11304</t>
  </si>
  <si>
    <t>Ð³Ù³ÛÝùÇ í³ñã. ï³ñ³ÍùáõÙ, ë³ÑÙ³Ý³Ù»ñÓ µ³ñÓñÉ»éÝ. Ñ³Ù³ÛÝù-Ç í³ñã. ï³ñ³ÍùáõÙ, µ³ó³é. ÙÇçå»ï. ¨ Ñ³Ýñ³å»ï. Ýß³Ý³Ï. ³íïáÙáµÇÉ. ×³Ý³å³ñÑ-Ç ÏáÕ»½ñáõÙ, Ë³ÝáõÃ-áõÙ ¨ Ïñå³Ï-»ñáõÙ Ñ»ÕáõÏ í³é»ÉÇùÇ,  ë»ÕÙí³Í µÝ³Ï³Ý Ï³Ù Ñ»ÕáõÏ. Ý³íÃ . ·³½-Ç í³×³éùÇ ÃáõÛÉïí. Ñ³Ù³ñ</t>
  </si>
  <si>
    <t>11305</t>
  </si>
  <si>
    <t>Ð³Ù³ÛÝùÇ í³ñã³Ï³Ý ï³ñ³ÍùáõÙ, ë³ÑÙ³Ý³Ù»ñÓ ¨ µ³ñÓñÉ»éÝ³ÛÇÝ Ñ³Ù³ÛÝùÝ»ñÇ í³ñã³Ï³Ý ï³ñ³ÍùáõÙ ·ïÝíáÕ Ù³Ýñ³Í³Ë ³é¨ïñÇ Ï»ï»ñáõÙ Ï³Ù ³íïáÙ»ù»Ý³Ý»ñÇ ï»ËÝÇÏ³Ï³Ý ëå³ë³ñÏÙ³Ý ¨ Ýáñá·Ù³Ý Í³é³ÛáõÃÛ³Ý ûµÛ»ÏïÝ»ñáõÙ ï»ËÝÇÏ³Ï³Ý Ñ»ÕáõÏÝ»ñÇ í³×³éùÇ ÃáõÛÉïíáõÃÛ³Ý Ñ³Ù³ñ</t>
  </si>
  <si>
    <t>11306</t>
  </si>
  <si>
    <t>Ð³Ù³ÛÝùÇ í³ñã³Ï³Ý ï³ñ³ÍùáõÙ Ã³ÝÏ³ñÅ»ù Ù»ï³ÕÝ»ñÇó å³ïñ³ëïí³Í Çñ»ñÇª áñáß³ÏÇ í³ÛñáõÙ Ù³Ýñ³Í³Ë ³éù áõ í³×³éù Çñ³Ï³Ý³óÝ»Éáõ ÃáõÛÉïíáõÃÛ³Ý Ñ³Ù³ñ</t>
  </si>
  <si>
    <t>11307</t>
  </si>
  <si>
    <t>Ð³Ù³ÛÝùÇ í³ñã³Ï³Ý ï³ñ³ÍùáõÙ á·»ÉÇó ¨ ³ÉÏáÑáÉ³ÛÇÝ ËÙÇãùÝ»ñÇ ¨ (Ï³Ù) ÍË³ËáïÇ ³ñï³¹ñ³ÝùÇ í³×³éùÇ ÃáõÛÉïíáõÃÛ³Ý Ñ³Ù³ñ</t>
  </si>
  <si>
    <t>11308</t>
  </si>
  <si>
    <t>Æñ³í³µ³Ý³Ï³Ý ³ÝÓ³Ýó ¨ ³ÝÑ³ï Ó»éÝ³ñÏ³ï»ñ»ñÇÝ Ñ³Ù³ÛÝùÇ í³ñã³Ï³Ý ï³ñ³ÍùáõÙ §²é¨ïñÇ ¨ Í³é³ÛáõÃÛáõÝÝ»ñÇ Ù³ëÇÝ¦ Ð³Û³ëï³ÝÇ Ð³Ýñ³å»ïáõÃÛ³Ý ûñ»Ýùáí ë³ÑÙ³Ýí³Íª µ³óûÃÛ³ ³é¨ïáõñ Ï³½Ù³Ï»ñå»Éáõ ÃáõÛÉïíáõÃÛ³Ý Ñ³Ù³ñ</t>
  </si>
  <si>
    <t>11309</t>
  </si>
  <si>
    <t>Ð³Ù³ÛÝùÇ í³ñã³Ï³Ý ï³ñ³ÍùáõÙ ³é¨ïñÇ, Ñ³Ýñ³ÛÇÝ ëÝÝ¹Ç, ½í³ñ×³ÝùÇ, ß³ÑáõÙáí Ë³Õ»ñÇ ¨ íÇ×³Ï³Ë³Õ»ñÇ Ï³½Ù³Ï»ñåÙ³Ý ûµÛ»ÏïÝ»ñÇÝ, Ë³Õ³ïÝ»ñÇÝ ¨ µ³ÕÝÇùÝ»ñÇÝ (ë³áõÝ³Ý»ñÇÝ) Å³ÙÁ 24.00-Çó Ñ»ïá ³ßË³ï»Éáõ ÃáõÛÉïíáõÃÛ³Ý Ñ³Ù³ñ</t>
  </si>
  <si>
    <t>11310</t>
  </si>
  <si>
    <t>Ð³Ù³ÛÝùÇ í³ñã³Ï³Ý ï³ñ³ÍùáõÙ Ñ³Ù³ÛÝù³ÛÇÝ Ï³ÝáÝÝ»ñÇÝ Ñ³Ù³å³ï³ëË³Ý Ñ³Ýñ³ÛÇÝ ëÝÝ¹Ç Ï³½Ù³Ï»ñåÙ³Ý ¨ Çñ³óÙ³Ý ÃáõÛÉïíáõÃÛ³Ý Ñ³Ù³ñ</t>
  </si>
  <si>
    <t>11311</t>
  </si>
  <si>
    <t>ø³Õ³ù³ÛÇÝ µÝ³Ï³í³Ûñ»ñáõÙ ³í³·³Ýáõ áñáßÙ³Ùµ, ë³ÑÙ³Ýí³Í Ï³ñ·ÇÝ Ñ³Ù³å³ï³ëË³Ý, ïÝ³ÛÇÝ Ï»Ý¹³ÝÇÝ»ñ å³Ñ»Éáõ ÃáõÛÉïíáõÃÛ³Ý Ñ³Ù³ñ</t>
  </si>
  <si>
    <t>11312</t>
  </si>
  <si>
    <t>²í³·³Ýáõ ë³ÑÙ³Ýí. Ï³ñ·ÇÝ áõ å³ÛÙ³Ý-ÇÝ Ñ³Ù.ª Ñ³Ù³ÛÝùÇ í³ñã. ï³ñ³ÍùáõÙ ³ñï³ùÇÝ ·áí³½¹ ï»Õ³¹ñ»Éáõ ÃáõÛÉïí. Ñ³Ù³ñ, µ³ó³é. ÙÇçå»ï. áõ Ñ³Ýñ³å»ï. Ýß³Ý³Ï. ³íïáÙáµÇÉ. ×³Ý³å³ñÑ-Ç ûï³ñÙ³Ý ß»ñï»ñáõÙ ¨ å³ßïå. ·áïÇ-áõÙ ï»Õ³¹. ·áí³½¹-ñÇ ÃáõÛÉïí-ñÇ (µ³ó³é. ºñ¨³Ý ù³Õ³ùÇ)</t>
  </si>
  <si>
    <t>11313</t>
  </si>
  <si>
    <t>Ð³Û³ëï³ÝÇ Ð³Ýñ³å»ïáõÃÛ³Ý í³ñã³ï³ñ³Íù³ÛÇÝ ÙÇ³íáñÝ»ñÇ ËáñÑñ¹³ÝÇß»ñÁ (½ÇÝ³Ýß³Ý, ³Ýí³ÝáõÙ ¨ ³ÛÉÝ), áñå»ë ûñ»Ýùáí ·ñ³Ýóí³Í ³åñ³Ýù³ÛÇÝ Ýß³Ý, ³åñ³ÝùÝ»ñÇ ³ñï³¹ñáõÃÛ³Ý, ³ßË³ï³ÝùÝ»ñÇ Ï³ï³ñÙ³Ý, Í³é³ÛáõÃÛáõÝÝ»ñÇ Ù³ïáõóÙ³Ý ·áñÍÁÝÃ³óÝ»ñáõÙ û·ï³·áñÍ»Éáõ ÃáõÛÉïí. Ñ³Ù³ñ</t>
  </si>
  <si>
    <t>11314</t>
  </si>
  <si>
    <t>Ð³Ù³ÛÝùÇ í³ñã³Ï³Ý ï³ñ³ÍùáõÙ Ù³ñ¹³ï³ñ ï³ùëáõ (µ³ó³éáõÃÛ³Ùµ »ñÃáõÕ³ÛÇÝ ï³ùëÇÝ»ñÇª ÙÇÏñá³íïáµáõëÝ»ñÇ) Í³é³ÛáõÃÛáõÝ Çñ³Ï³Ý³óÝ»Éáõ ÃáõÛÉïíáõÃÛ³Ý Ñ³Ù³ñ</t>
  </si>
  <si>
    <t>11315</t>
  </si>
  <si>
    <t>Ð³Ù³ÛÝùÇ í³ñã³Ï³Ý ï³ñ³ÍùáõÙ ù³Õ³ù³óÇ³Ï³Ý Ñá·»Ñ³Ý·ëïÇ (Ññ³Å»ßïÇ) ÍÇë³Ï³ï³ñáõÃÛ³Ý Í³é³ÛáõÃÛáõÝÝ»ñÇ Çñ³Ï³Ý³óÙ³Ý ¨ (Ï³Ù) Ù³ïáõóÙ³Ý ÃáõÛÉïíáõÃÛ³Ý Ñ³Ù³ñ</t>
  </si>
  <si>
    <t>11317</t>
  </si>
  <si>
    <t>Ð³Ù³ÛÝùÇ í³ñã³Ï³Ý ï³ñ³ÍùáõÙ ï»ËÝÇÏ³Ï³Ý ¨ Ñ³ïáõÏ Ýß³Ý³ÏáõÃÛ³Ý Ññ³í³éáõÃÛáõÝ Çñ³Ï³Ý³óÝ»Éáõ ÃáõÛÉïíáõÃÛ³Ý Ñ³Ù³ñ</t>
  </si>
  <si>
    <t>11318</t>
  </si>
  <si>
    <t>Ð³Ù³ÛÝùÇ ï³ñ³ÍùáõÙ ë³ÑÙ³Ý³÷³ÏÙ³Ý »ÝÃ³Ï³ Í³é³ÛáõÃÛ³Ý ûµÛ»ÏïÇ ·áñÍáõÝ»áõÃÛ³Ý ÃáõÛÉïíáõÃÛ³Ý Ñ³Ù³ñ</t>
  </si>
  <si>
    <t>11319</t>
  </si>
  <si>
    <t xml:space="preserve">²ÛÉ ï»Õ³Ï³Ý ïáõñù»ñ_x000D_
</t>
  </si>
  <si>
    <t>1140</t>
  </si>
  <si>
    <t>1.4 Ð³Ù³ÛÝùÇ µÛáõç» í×³ñíáÕ å»ï³Ï³Ý ïáõñù»ñ  (ïáÕ 1141 + ïáÕ 1142), ³Û¹ ÃíáõÙ`</t>
  </si>
  <si>
    <t>7146</t>
  </si>
  <si>
    <t>1141</t>
  </si>
  <si>
    <t>ø³Õ³ù³óÇ³Ï³Ý Ï³óáõÃÛ³Ý ³Ïï»ñ ·ñ³Ýó»Éáõ, ¹ñ³Ýó Ù³ëÇÝ ù³Õ³ù³óÇÝ»ñÇÝ ÏñÏÝ³ÏÇ íÏ³Û³Ï³ÝÝ»ñ, ù³Õ³ù³óÇ³Ï³Ý  Ï³óáõÃÛ³Ý ³Ïï»ñáõÙ Ï³ï³ñí³Í ·ñ³éáõÙÝ»ñáõÙ ÷á÷áËáõÃÛáõÝÝ»ñ, Éñ³óáõÝ»ñ, áõÕÕáõÙÝ»ñ Ï³ï³ñ»Éáõ ¨ í»ñ³Ï³Ý·ÝÙ³Ý Ï³å³ÏóáõÃÛ³Ùµ íÏ³Û³Ï³ÝÝ»ñ ï³Éáõ Ñ³Ù³ñ</t>
  </si>
  <si>
    <t>1142</t>
  </si>
  <si>
    <t>Üáï³ñ³ñ³Ï³Ý ·ñ³ë»ÝÛ³ÏÝ»ñÇ ÏáÕÙÇó Ýáï³ñ³Ï³Ý Í³é³ÛáõÃÛáõÝÝ»ñ Ï³ï³ñ»Éáõ, Ýáï³ñ³Ï³Ý Ï³ñ·áí í³í»ñ³óí³Í ÷³ëï³ÃÕÃ»ñÇ ÏñÏÝûñÇÝ³ÏÝ»ñ ï³Éáõ, Ýßí³Í Ù³ñÙÇÝÝ»ñÇ ÏáÕÙÇó ·áñÍ³ñùÝ»ñÇ Ý³Ë³·Í»ñ ¨ ¹ÇÙáõÙÝ»ñ Ï³½Ù»Éáõ, ÷³ëï³ÃÕÃ. å³ï×»Ý. Ñ³Ý»Éáõ ¨ ¹ñ³ÝóÇó ù³Õí³Íù. ï³Éáõ Ñ³Ù³ñ</t>
  </si>
  <si>
    <t>1200</t>
  </si>
  <si>
    <t>2. ä²ÞîàÜ²Î²Ü ¸ð²Ø²ÞÜàðÐÜºð              (ïáÕ 1210 + ïáÕ 1220 + ïáÕ 1230 + ïáÕ 1240 + ïáÕ 1250 + ïáÕ 1260),                               ³Û¹ ÃíáõÙ`</t>
  </si>
  <si>
    <t>7300</t>
  </si>
  <si>
    <t>1230</t>
  </si>
  <si>
    <t>2.3 ÀÝÃ³óÇÏ ³ñï³ùÇÝ å³ßïáÝ³Ï³Ý ¹ñ³Ù³ßÝáñÑÝ»ñ`  ëï³óí³Í ÙÇç³½·³ÛÇÝ Ï³½Ù³Ï»ñåáõÃÛáõÝÝ»ñÇó</t>
  </si>
  <si>
    <t>7321</t>
  </si>
  <si>
    <t>1231</t>
  </si>
  <si>
    <t>Ð³Ù³ÛÝùÇ µÛáõç» Ùáõïù³·ñíáÕ ³ñï³ùÇÝ å³ßïáÝ³Ï³Ý ¹ñ³Ù³ßÝáñÑÝ»ñ` ëï³óí³Í ÙÇç³½·³ÛÇÝ Ï³½Ù³Ï»ñåáõÃÛáõÝÝ»ñÇó ÁÝÃ³óÇÏ Í³Ëë»ñÇ ýÇÝ³Ýë³íáñÙ³Ý Ýå³ï³Ïáí</t>
  </si>
  <si>
    <t>1240</t>
  </si>
  <si>
    <t>2.4 Î³åÇï³É ³ñï³ùÇÝ å³ßïáÝ³Ï³Ý ¹ñ³Ù³ßÝáñÑÝ»ñ`  ëï³óí³Í ÙÇç³½·³ÛÇÝ Ï³½Ù³Ï»ñåáõÃÛáõÝÝ»ñÇó</t>
  </si>
  <si>
    <t>7322</t>
  </si>
  <si>
    <t>1241</t>
  </si>
  <si>
    <t>Ð³Ù³ÛÝùÇ µÛáõç» Ùáõïù³·ñíáÕ ³ñï³ùÇÝ å³ßïáÝ³Ï³Ý ¹ñ³Ù³ßÝáñÑÝ»ñ` ëï³óí³Í ÙÇç³½·³ÛÇÝ Ï³½Ù³Ï»ñåáõÃÛáõÝÝ»ñÇó Ï³åÇï³É Í³Ëë»ñÇ ýÇÝ³Ýë³íáñÙ³Ý Ýå³ï³Ïáí</t>
  </si>
  <si>
    <t>1250</t>
  </si>
  <si>
    <t>2.5 ÀÝÃ³óÇÏ Ý»ñùÇÝ å³ßïáÝ³Ï³Ý ¹ñ³Ù³ßÝáñÑÝ»ñ` ëï³óí³Í Ï³é³í³ñÙ³Ý ³ÛÉ Ù³Ï³ñ¹³ÏÝ»ñÇó (ïáÕ 1251 + ïáÕ 1252 + ïáÕ 1255 + ïáÕ 1256) ,                                            áñÇó`      `</t>
  </si>
  <si>
    <t>7331</t>
  </si>
  <si>
    <t>1251</t>
  </si>
  <si>
    <t>ä»ï³Ï³Ý µÛáõç»Çó ýÇÝ³Ýë³Ï³Ý Ñ³Ù³Ñ³ñÃ»óÙ³Ý ëÏ½µáõÝùáí ïñ³Ù³¹ñíáÕ ¹áï³óÇ³Ý»ñ</t>
  </si>
  <si>
    <t>1255</t>
  </si>
  <si>
    <t>ä»ï³Ï³Ý µÛáõç»Çó ïñ³Ù³¹ñíáÕ Ýå³ï³Ï³ÛÇÝ Ñ³ïÏ³óáõÙÝ»ñ (ëáõµí»ÝóÇ³Ý»ñ)</t>
  </si>
  <si>
    <t>1260</t>
  </si>
  <si>
    <t>2.6 Î³åÇï³É Ý»ñùÇÝ å³ßïáÝ³Ï³Ý ¹ñ³Ù³ßÝáñÑÝ»ñ` ëï³óí³Í Ï³é³í³ñÙ³Ý ³ÛÉ Ù³Ï³ñ¹³ÏÝ»ñÇó   (ïáÕ 1261 + ïáÕ 1262),           ³Û¹ ÃíáõÙ`</t>
  </si>
  <si>
    <t>7332</t>
  </si>
  <si>
    <t>1261</t>
  </si>
  <si>
    <t>ä»ï³Ï³Ý µÛáõç»Çó Ï³åÇï³É Í³Ëë»ñÇ ýÇÝ³Ýë³íáñÙ³Ý Ýå³ï³Ï³ÛÇÝ Ñ³ïÏ³óáõÙÝ»ñ (ëáõµí»ÝóÇ³Ý»ñ)</t>
  </si>
  <si>
    <t>1300</t>
  </si>
  <si>
    <t>3. ²ÚÈ ºÎ²ØàôîÜºð                                   (ïáÕ 1310 + ïáÕ 1320 + ïáÕ 1330 + ïáÕ 1340 + ïáÕ 1350 + ïáÕ 1360 + ïáÕ 1370 + ïáÕ 1380 + ïáÕ 1390),                                                        ³Û¹ ÃíáõÙ`</t>
  </si>
  <si>
    <t>7400</t>
  </si>
  <si>
    <t>1320</t>
  </si>
  <si>
    <t>3.2 Þ³Ñ³µ³ÅÇÝÝ»ñ,                                         ³Û¹ ÃíáõÙ`</t>
  </si>
  <si>
    <t>7412</t>
  </si>
  <si>
    <t>1321</t>
  </si>
  <si>
    <t>´³ÅÝ»ïÇñ³Ï³Ý ÁÝÏ»ñáõÃÛáõÝÝ»ñáõÙ Ñ³Ù³ÛÝùÇ Ù³ëÝ³ÏóáõÃÛ³Ý ¹ÇÙ³ó Ñ³Ù³ÛÝùÇ µÛáõç»   Ï³ï³ñíáÕ Ù³ëÑ³ÝáõÙÝ»ñ  (ß³Ñ³µ³ÅÇÝÝ»ñ)</t>
  </si>
  <si>
    <t>1330</t>
  </si>
  <si>
    <t>3.3 ¶áõÛùÇ í³ñÓ³Ï³ÉáõÃÛáõÝÇó »Ï³ÙáõïÝ»ñ  (ïáÕ 1331 + ïáÕ 1332 + ïáÕ 1333 +  ïáÕ 1334),   ³Û¹ ÃíáõÙ`</t>
  </si>
  <si>
    <t>7415</t>
  </si>
  <si>
    <t>1331</t>
  </si>
  <si>
    <t>Ð³Ù³ÛÝùÇ ë»÷³Ï³ÝáõÃÛáõÝ Ñ³Ù³ñíáÕ ÑáÕ»ñÇ í³ñÓ³í×³ñÝ»ñ</t>
  </si>
  <si>
    <t>1333</t>
  </si>
  <si>
    <t>Ð³Ù³ÛÝùÇ í³ñã³Ï³Ý ï³ñ³ÍùáõÙ ·ïÝíáÕ å»ïáõÃÛ³Ý ¨ Ñ³Ù³ÛÝùÇ ë»÷³Ï³ÝáõÃÛ³ÝÁ å³ïÏ³ÝáÕ ÑáÕ³Ù³ë»ñÇ Ï³éáõó³å³ïÙ³Ý Çñ³íáõÝùÇ ¹ÇÙ³ó ·³ÝÓíáÕ í³ñÓ³í×³ñÝ»ñ</t>
  </si>
  <si>
    <t>1334</t>
  </si>
  <si>
    <t>²ÛÉ ·áõÛùÇ í³ñÓ³Ï³ÉáõÃÛáõÝÇó Ùáõïù»ñ</t>
  </si>
  <si>
    <t>1340</t>
  </si>
  <si>
    <t>3.4 Ð³Ù³ÛÝùÇ µÛáõç»Ç »Ï³ÙáõïÝ»ñ ³åñ³ÝùÝ»ñÇ Ù³ï³Ï³ñ³ñáõÙÇó ¨ Í³é³ÛáõÃÛáõÝÝ»ñÇ Ù³ïáõóáõÙÇó   (ïáÕ 1341 + ïáÕ 1342+ ïáÕ 1343),  ³Û¹ ÃíáõÙ`</t>
  </si>
  <si>
    <t>7421</t>
  </si>
  <si>
    <t>1342</t>
  </si>
  <si>
    <t>ä»ïáõÃÛ³Ý ÏáÕÙÇó ï»Õ³Ï³Ý ÇÝùÝ³Ï³é³í³ñÙ³Ý Ù³ñÙÇÝÝ»ñÇÝ å³ïíÇñ³Ïí³Í ÉÇ³½áñáõÃÛáõÝÝ»ñÇ Çñ³Ï³Ý³óÙ³Ý Í³Ëë»ñÇ ýÇÝ³Ýë³íáñÙ³Ý Ñ³Ù³ñ å»ï³Ï³Ý µÛáõç»Çó ëï³óíáÕ ÙÇçáóÝ»ñ</t>
  </si>
  <si>
    <t>1350</t>
  </si>
  <si>
    <t>3.5 ì³ñã³Ï³Ý ·³ÝÓáõÙÝ»ñ (ïáÕ 1351 + ïáÕ 1352+ïáÕ 1353),                                                        ³Û¹ ÃíáõÙ`</t>
  </si>
  <si>
    <t>7422</t>
  </si>
  <si>
    <t>1351</t>
  </si>
  <si>
    <t>î»Õ³Ï³Ý í×³ñÝ»ñ  (ïáÕ13501+ïáÕ13502+ïáÕ13503+ïáÕ13504+ïáÕ13505+ïáÕ13506+ïáÕ13507+ïáÕ13508+ïáÕ13509+ïáÕ13510+ïáÕ13511+ïáÕ13512+ïáÕ13513+ïáÕ13514+ïáÕ13515+ïáÕ13516+ïáÕ13517+ïáÕ13518+ïáÕ13519+ïáÕ13520) , ³Û¹ ÃíáõÙ`</t>
  </si>
  <si>
    <t>13501</t>
  </si>
  <si>
    <t>Ð³Ù³ÛÝùÇ ï³ñ³ÍùáõÙ ß»ÝùÇ Ï³Ù ßÇÝáõÃÛ³Ý ³ñï³ùÇÝ ï»ëùÁ ÷á÷áËáÕ í»ñ³Ï³éáõóÙ³Ý ³ßË³ï³ÝùÝ»ñ Ï³ï³ñ»Éáõ Ñ»ï Ï³åí³Í ï»ËÝÇÏ³ïÝï»ë³Ï³Ý å³ÛÙ³ÝÝ»ñ Ùß³Ï»Éáõ ¨ Ñ³ëï³ï»Éáõ Ñ³Ù³ñ</t>
  </si>
  <si>
    <t>13502</t>
  </si>
  <si>
    <t>Ö³ñï³ñ. Ý³Ë³·Í. ÷³ëï³ÃÕÃ-áí Ý³Ë.ª ßÇÝ³ñ. ÃáõÛÉïí. å³Ñ³Ýç., µáÉáñ ßÇÝ³ñ³ñ. ³ßË³ï³Ýù-Ý Çñ³Ï³Ý. Ñ»ïá ß»Ýù-Ç ¨ ßÇÝáõÃ-»ñÇ (³Û¹ ÃíáõÙª ¹ñ³Ýó í»ñ³Ï³é-Á, í»ñ³Ï³Ý·Ý-Á, áõÅ»Õ-Á, ³ñ¹Ç³Ï-Á, ÁÝ¹É³ÛÝ-Ý áõ µ³ñ»Ï³ñ·-Á) Ï³éáõó. ³í³ñïÁ ³í³ñï. ³Ïïáí ÷³ëï³·ñ. Ó¨³Ï»ñå. Ñ³Ù³ñ</t>
  </si>
  <si>
    <t>13503</t>
  </si>
  <si>
    <t>Ö³ñï³ñ³å»ï³ßÇÝ³ñ³ñ³Ï³Ý Ý³Ë³·Í³ÛÇÝ ÷³ëï³ÃÕÃ»ñáí Ý³Ë³ï»ëí³Í ³ßË³ï³ÝùÝ»ñÝ ³í³ñï»Éáõó Ñ»ïá ß³Ñ³·áñÍÙ³Ý ÃáõÛÉïíáõÃÛ³Ý Ó¨³Ï»ñåÙ³Ý Ñ³Ù³ñ</t>
  </si>
  <si>
    <t>13504</t>
  </si>
  <si>
    <t>Ð³Ù³ÛÝùÇ ïÝûñÇÝáõÃÛ³Ý ¨ û·ï³·áñÍÙ³Ý ï³Ï ·ïÝíáÕ ÑáÕ»ñÁ Ñ³ïÏ³óÝ»Éáõ, Ñ»ï í»ñóÝ»Éáõ ¨ í³ñÓ³Ï³ÉáõÃÛ³Ý ïñ³Ù³¹ñ»Éáõ ¹»åù»ñáõÙ ³ÝÑñ³Å»ßï ÷³ëï³ÃÕÃ»ñÇ (÷³Ã»ÃÇ) Ý³Ë³å³ïñ³ëïÙ³Ý Ñ³Ù³ñ</t>
  </si>
  <si>
    <t>13505</t>
  </si>
  <si>
    <t>Ð³Ù³ÛÝùÇ ÏáÕÙÇó Ï³½Ù³Ï»ñåíáÕ ÙñóáõÛÃÝ»ñÇ ¨ ³×áõñ¹Ý»ñÇ Ù³ëÝ³ÏóáõÃÛ³Ý Ñ³Ù³ñ</t>
  </si>
  <si>
    <t>13507</t>
  </si>
  <si>
    <t>Ð³Ù³ÛÝùÇ ÏáÕÙÇó ³Õµ³Ñ³ÝáõÃÛ³Ý í×³ñ í×³ñáÕÝ»ñÇ Ñ³Ù³ñ ³Õµ³Ñ³ÝáõÃÛ³Ý ³ßË³ï³ÝùÝ»ñÁ Ï³½Ù³Ï»ñå»Éáõ Ñ³Ù³ñ</t>
  </si>
  <si>
    <t>13508</t>
  </si>
  <si>
    <t>Ð³Ù³ÛÝùÇ ÏáÕÙÇó Çñ³í³µ³Ý³Ï³Ý ³ÝÓ³Ýó Ï³Ù ³ÝÑ³ï Ó»éÝ³ñÏ³ï»ñ»ñÇÝ ßÇÝ³ñ³ñ³Ï³Ý ¨ Ëáßáñ »½ñ³ã³÷Ç ³ÕµÇ Ñ³í³ùÙ³Ý ¨ ÷áË³¹ñÙ³Ý, ÇÝãå»ë Ý³¨ ³Õµ³Ñ³ÝáõÃÛ³Ý í×³ñ í×³ñáÕÝ»ñÇÝ ßÇÝ³ñ³ñ³Ï³Ý  ¨ Ëáßáñ »½ñ³ã³÷Ç ³ÕµÇ ÇÝùÝáõñáõÛÝ Ñ³í³ùÙ³Ý ¨ ÷áË³¹ñÙ³Ý ÃáõÛÉïíáõÃÛ³Ý Ñ³Ù³ñ</t>
  </si>
  <si>
    <t>13512</t>
  </si>
  <si>
    <t>Ð³Ù³ÛÝùÇ ÏáÕÙÇó Ï³é³í³ñíáÕ µ³½Ù³µÝ³Ï³ñ³Ý ß»Ýù»ñÇ ÁÝ¹Ñ³Ýáõñ µ³ÅÝ³ÛÇÝ ë»÷³Ï³ÝáõÃÛ³Ý å³Ñå³ÝÙ³Ý å³ñï³¹Çñ ÝáñÙ»ñÇ Ï³ï³ñÙ³Ý Ñ³Ù³ñ</t>
  </si>
  <si>
    <t>13513</t>
  </si>
  <si>
    <t>Ð³Ù³ÛÝù³ÛÇÝ »ÝÃ³Ï³ÛáõÃÛ³Ý Ù³ÝÏ³å³ñï»½Ç Í³é³ÛáõÃÛáõÝÇó û·ïíáÕÝ»ñÇ Ñ³Ù³ñ</t>
  </si>
  <si>
    <t>13514</t>
  </si>
  <si>
    <t>Ð³Ù³ÛÝù³ÛÇÝ »ÝÃ³Ï³ÛáõÃÛ³Ý ³ñï³¹åñáó³Ï³Ý ¹³ëïÇ³ñ³ÏáõÃÛ³Ý Ñ³ëï³ïáõÃÛáõÝÝ»ñÇ (»ñ³Åßï³Ï³Ý, ÝÏ³ñã³Ï³Ý ¨ ³ñí»ëïÇ ¹åñáóÝ»ñ ¨ ³ÛÉÝ) Í³é³ÛáõÃÛáõÝÝ»ñÇó û·ïíáÕÝ»ñÇ Ñ³Ù³ñ</t>
  </si>
  <si>
    <t>13516</t>
  </si>
  <si>
    <t>Ð³Ù³ÛÝù³ÛÇÝ ë»÷³Ï³ÝáõÃÛáõÝ Ñ³Ý¹Çë³óáÕ å³ïÙáõÃÛ³Ý ¨ Ùß³ÏáõÛÃÇ ³Ýß³ñÅ Ñáõß³ñÓ³ÝÝ»ñÇ ¨ Ñ³Ù³ÛÝù³ÛÇÝ »ÝÃ³Ï³ÛáõÃÛ³Ý Ã³Ý·³ñ³ÝÝ»ñÇ ÙáõïùÇ Ñ³Ù³ñ</t>
  </si>
  <si>
    <t>13517</t>
  </si>
  <si>
    <t>Ð³Ù³ÛÝù. ë»÷. Ñ³Ý¹-áÕ ÁÝ¹Ñ³Ýáõñ û·ï³·áñÍ. ÷áÕáó-áõÙ ¨ Ññ³å³ñ³Ï-áõÙ (µ³ó. µ³Ï³ÛÇÝ ï³ñ³Íù-Ç, áõëáõÙÝ., ÏñÃ., Ùß³ÏáõÃ. ¨ ³éáÕç. Ñ³ëï³ï-»ñÇ, å»ï. Ï³é³í³ñÙ³Ý ¨ ï»Õ. ÇÝùÝ³Ï³é. Ù³ñÙÇÝ-Ç í³ñã. ß»Ýù-Ç Ñ³ñ³ÏÇó ï³ñ³Íù-Ç) ³íïáïñ. ÙÇçáóÝ ³íïáÏ³Û³Ý³ï. Ï³Û³Ý»Éáõ Ñ³Ù³ñ</t>
  </si>
  <si>
    <t>13518</t>
  </si>
  <si>
    <t>Ð³Ù³ÛÝùÇ ³ñËÇíÇó ÷³ëï³ÃÕÃ»ñÇ å³ï×»ÝÝ»ñ ïñ³Ù³¹ñ»Éáõ Ñ³Ù³ñ</t>
  </si>
  <si>
    <t>13519</t>
  </si>
  <si>
    <t>Ð³Ù³ÛÝùÝ ëå³ë³ñÏáÕ ³Ý³ëÝ³µáõÛÅÇ Í³é³ÛáõÃÛáõÝÝ»ñÇ ¹ÇÙ³ó</t>
  </si>
  <si>
    <t>13520</t>
  </si>
  <si>
    <t>²ÛÉ ï»Õ³Ï³Ý í×³ñÝ»ñ</t>
  </si>
  <si>
    <t>1352</t>
  </si>
  <si>
    <t>Ð³Ù³ÛÝùÇ í³ñã³Ï³Ý ï³ñ³ÍùáõÙ ÇÝùÝ³Ï³Ù Ï³éáõóí³Í ß»Ýù»ñÇ, ßÇÝáõÃÛáõÝÝ»ñÇ ûñÇÝ³Ï³Ý³óÙ³Ý Ñ³Ù³ñ í×³ñÝ»ñ</t>
  </si>
  <si>
    <t>1360</t>
  </si>
  <si>
    <t>7431</t>
  </si>
  <si>
    <t>1361</t>
  </si>
  <si>
    <t>ì³ñã³Ï³Ý Çñ³í³Ë³ËïáõÙÝ»ñÇ Ñ³Ù³ñ ï»Õ³Ï³Ý ÇÝùÝ³Ï³é³í³ñÙ³Ý Ù³ñÙÇÝÝ»ñÇ ÏáÕÙÇó å³ï³ëË³Ý³ïíáõÃÛ³Ý ÙÇçáóÝ»ñÇ ÏÇñ³éáõÙÇó »Ï³ÙáõïÝ»ñ</t>
  </si>
  <si>
    <t>1362</t>
  </si>
  <si>
    <t>Øáõïù»ñ Ñ³Ù³ÛÝùÇ µÛáõç»Ç ÝÏ³ïÙ³Ùµ ëï³ÝÓÝ³Í å³ÛÙ³Ý³·ñ³ÛÇÝ å³ñï³íáñáõÃÛáõÝÝ»ñÇ ãÏ³ï³ñÙ³Ý ¹ÇÙ³ó ·³ÝÓíáÕ ïáõÛÅ»ñÇó</t>
  </si>
  <si>
    <t>1370</t>
  </si>
  <si>
    <t>3.7 ÀÝÃ³óÇÏ áã å³ßïáÝ³Ï³Ý ¹ñ³Ù³ßÝáñÑÝ»ñ (ïáÕ 1371 + ïáÕ 1372),                                ³Û¹ ÃíáõÙ`</t>
  </si>
  <si>
    <t>7441</t>
  </si>
  <si>
    <t>1372</t>
  </si>
  <si>
    <t>üÇ½. ³ÝÓ. ¨ Ï³½Ù³Ï»ñå. ÝíÇñ³µ»ñ. Ñ³Ù³ÛÝùÇÝ, í»ñçÇÝÇë »ÝÃ³Ï³ µÛáõç»ï³ÛÇÝ ÑÇÙÝ. ïÝûñÇÝÙ³ÝÝ ³Ýó³Í ·áõÛùÇ (ÑÇÙÝ.ÙÇçáó Ï³Ù áã ÝÛáõÃ. ³ÏïÇí ãÑ³Ý¹Çë.) Çñ³óáõÙÇó ¨ ¹ñ³Ù³Ï³Ý ÙÇçáóÝ»ñÇó ÁÝÃ. Í³Ëë»ñÇ ýÇÝ³Ýë. Ñ³Ù³ñ Ñ³Ù³ÛÝùÇ µÛáõç» ëï³ó. Ùáõïù»ñª ïñ³Ù³¹ñ. Ý»ñùÇÝ ³Õµ.</t>
  </si>
  <si>
    <t>1380</t>
  </si>
  <si>
    <t>3.8 Î³åÇï³É áã å³ßïáÝ³Ï³Ý ¹ñ³Ù³ßÝáñÑÝ»ñ    (ïáÕ 1381 + ïáÕ 1382),                                   ³Û¹ ÃíáõÙ`</t>
  </si>
  <si>
    <t>7442</t>
  </si>
  <si>
    <t>1381</t>
  </si>
  <si>
    <t>ÜíÇñ³ïí,Å³é³Ý·.Çñ³í.ýÇ½ÇÏ.³ÝÓ.¨ Ï³½Ù³Ï.Ñ³Ù³ÛÝù,í»ñç.»ÝÃ.µÛáõç»ï.ÑÇÙÝ³ñÏ.ïÝûñÇÝ.³Ýó³Í ·áõÛùÇ (ÑÇÙÝ³Ï³Ý ÙÇçáó Ï³Ù áã ÝÛáõÃ³Ï³Ý ³ÏïÇí ãÑ³Ý¹Çë³óáÕ) Çñ³ó.¨ ¹ñ³Ù.ÙÇçáó.Ï³åÇï³ÉÍ³Ëë»ñÇ ýÇÝ³Ýë.Ñ³Ù.Ñ³Ù³ÛÝùÇ µÛáõç» ëï³óí³Í Ùáõïù»ñ` ïñ³Ù³¹.³ñï³ùÇÝ ³ÕµÛáõñ.</t>
  </si>
  <si>
    <t>1390</t>
  </si>
  <si>
    <t>3.9 ²ÛÉ »Ï³ÙáõïÝ»ñ                    (ïáÕ 1391 + ïáÕ 1392 + ïáÕ 1393),                                  ³Û¹ ÃíáõÙ`</t>
  </si>
  <si>
    <t>7451</t>
  </si>
  <si>
    <t>1391</t>
  </si>
  <si>
    <t>Ð³Ù³ÛÝùÇ ·áõÛùÇÝ å³ï×³é³Í íÝ³ëÝ»ñÇ ÷áËÑ³ïáõóáõÙÇó Ùáõïù»ñ</t>
  </si>
  <si>
    <t>1392</t>
  </si>
  <si>
    <t>ì³ñã³Ï³Ý µÛáõç»Ç å³Ñáõëï³ÛÇÝ ýáÝ¹Çó ýáÝ¹³ÛÇÝ µÛáõç» Ï³ï³ñíáÕ Ñ³ïÏ³óáõÙÝ»ñÇó Ùáõïù»ñ</t>
  </si>
  <si>
    <t>1393</t>
  </si>
  <si>
    <t>úñ»Ýùáí ¨ Çñ³í³Ï³Ý ³ÛÉ ³Ïï»ñáí ë³ÑÙ³Ýí³Í` Ñ³Ù³ÛÝùÇ µÛáõç»Ç Ùáõïù³·ñÙ³Ý »ÝÃ³Ï³ ³ÛÉ »Ï³ÙáõïÝ»ñ</t>
  </si>
  <si>
    <t>3.6 Øáõïù»ñ ïáõÛÅ»ñÇó, ïáõ·³ÝùÝ»ñÇó      (ïáÕ 1361 + ïáÕ 1362)
³Û¹ ÃíáõÙ`</t>
  </si>
  <si>
    <t>x</t>
  </si>
  <si>
    <t>Ծանոթություն</t>
  </si>
  <si>
    <t xml:space="preserve">2026 թվական </t>
  </si>
  <si>
    <t>2024թ կանխատեսված և 2023թ. հաստատված բյուջեի տարբերության վերաբերյալ հիմնավորումներ</t>
  </si>
  <si>
    <t xml:space="preserve">Ð³í»Éí³Í  N 1 </t>
  </si>
  <si>
    <t>,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</si>
  <si>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</si>
  <si>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Անշարժ գույքի հարկի աճը պայմանավորված է անշարժ գույքի շուկայական արժեքին մոտարկված կադաստրային արժեքի և ՀՕ 229-ի հոդվածի 1-ին մասի 2-7 կետերով սահմանված դրույքաչափերի փոփոխությամբ , էլեկտրոնային համակարգում անշարժ գույքի հարկերի տվյալների ճշգրտմամբ:</t>
  </si>
  <si>
    <t>Տեղական տուրքերի և վճարների աճը պայմանավորված է գործող տնտեսվարող կազմակերպություների , ծառայություններ մատուցող ֆիզիկական անձանց  փաստացի գործունեության գույքագրմամբ , ,,Տեղական տուրքերի և վճարների մասին ,,ՀՀ օրենքով սահմանված կարգով դրույքաչափերի կիրառմամբ:</t>
  </si>
  <si>
    <t xml:space="preserve">Նվազումը պայմանավորված է վարչական տարածքում շինությունների, օբյեկտների քանդման  աշխատանքների իրականացմամբ,դրույքաչափը սահմանված է ,,Տեղական տուրքերի և վճարների մասին ,,ՀՀ օրենքով սահմանված կարգով </t>
  </si>
  <si>
    <t xml:space="preserve">Աճը պայմանավորված է համայնքում գործող  ոգելից և ալկոհոլային խմիչքների, ծխախոտի արտադրանքի վաճառքի օբյեկտների թվի գույքագրման փաստացի արդյունքներով  , դրույքաչափերը սահմանված են ,,Տեղական տուրքերի և վճարների մասին ,,ՀՀ օրենքով սահմանված կարգով ; </t>
  </si>
  <si>
    <t>Պայմանավորված է համայնքի վարչական տարածքում հանրային սննդի, շահումով խաղերի , բաղնիքների (սաունաների )  ժամը 24.00 հետո ծառայություն մատուցող   օբյեկտների նվազմամբ , դրույքաչափերը սահմանված են ,,Տեղական տուրքերի և վճարների մասին ,,ՀՀ օրենքով սահմանված կարգով:</t>
  </si>
  <si>
    <t>Աճը պայմանավորված է համայնքի վարչական տարածքում հանրային սննդի կազմակերպման և իրացման   օբյեկտների ավելացմամբ , դրույքաչափերը սահմանված են ,,Տեղական տուրքերի և վճարների մասին ,,ՀՀ օրենքով սահմանված կարգով:</t>
  </si>
  <si>
    <t>Աճը պայմանավորված է համայնքի վարչական տարածքում արտաքին գովազդի թույլտվություն ստացող կազմակերպությունների օգտագործվող գովազդային վահանակների ավելացմամբ , դրույքաչափերը սահմանված են ,,Տեղական տուրքերի և վճարների մասին ,,ՀՀ օրենքով սահմանված կարգով</t>
  </si>
  <si>
    <t>Պ/Բ ֆինանսական համահարթեցման սկզբունքով տրամադրվող դոտացիան աճել  է համայնքի վարչական տարածքում բնակավայրերի  ելակետային տվյալների և ազգաբնակչությամբ թվաքանակի ճշգրտմամբ:</t>
  </si>
  <si>
    <t xml:space="preserve">Պ/Բ նպատակային հատկացումները իրականցվում են համայնքի վարչական տարածքում գործող արտադպրոցական դաստիարակության ՀՈԱԿ-ներում ազգային նվագարաններով ուսանող  և կրթության ոլորտի ՀՈԱԿ-ում հաճախող սոցիալական որոշ խմբերի 1.5-5 տարեկան կրթության զարգացման  առանձնահատուկ կարիք ունեցող երեխաների թվով: </t>
  </si>
  <si>
    <t xml:space="preserve">Պ/Բ կապիտալ ծախսերի ֆինանսավորման նպատակային հատկացումների / սուբվենցիաներ/ նվազեցումը պայմանավորված է համայնքում սուբվենցիոն ծրագրերի  շրջանակներում իրականացվող շինարարական աշխատանքների, ծառայությունների մատուցման թվաքանակով : Հաշվի առնելով նաև այն հանգամանքը, որ համայնքում անշարժ գույքի շուկայական գնին մոտարկված կադաստրային արժեքները մեկ քմ համար բարձր են ,  չեն իրականացվում անշարժ գույքի օտարումներ, որը և  ազդում է համայնքի զարգացման հնգամյա պլանով և ՏԱՊ-ով նախատեսված սուբվենցիոն ծրագրերի իրականացման վրա՝ համայնքի կողմից սուբվենցիոն ծրագրերի մասնաբաժիններ: </t>
  </si>
  <si>
    <t xml:space="preserve">Աճը պայմանավորված է  առկա վարձակալական պայմանագրերով հաշվեգրված պայմանագրային գումարների պլանավորմամբ՝ հաշվի առնելով  անշարժ գույքի կադաստրային արժեքների փոփոխությունները և դրույքաչափերը՝ համաձայն ՀՕ 229-ի հոդվածի 1-ին մասի 2-7 կետերի և   պլանավորվող տարվա սկզբի դրությամբ կուտակվելիք ապառքների փոփոխության (մարման և/կամ նոր ապառքների առաջացման) դինամիկայով: </t>
  </si>
  <si>
    <t>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  սահմանված տեղական վճարներում փոփոխություններ համարյա չկան:</t>
  </si>
  <si>
    <t>Աղբահանության վճար վճարողների համար աղբահանության աշխատանքները կազմակերպելու համար տեղական վճարների աճը պայմանավորված է նոր տնտեսվարող սուբյեկտների հետ պայմանագրերի կնքմամբ, մատուցված վճարովի ծառայությունների ավելացմամբ:</t>
  </si>
  <si>
    <t>Համայնքի բյուջեի վարչական մասը աճել  է ելակետային տվյալների ճշգրտումների /կադաստրային արժեքների , ՃՈ կողմից տրամադրված տվյալների փոփոխություն, տեղական տուրքեր և վճարներ վճարող տնտեսվարող կազմակերպությունների և ֆիզիկական անձանց գույքագրում / ,  ինչպես նաև  համահարթեցման սկզբունքով տրամադրվող դոտացիայի թվի մեծացմամբ:</t>
  </si>
  <si>
    <t>2024 թվականի համար պլանավորվել է համաձայն ՀՀ,, Բյուջետային համակարգի մասին ,, ՀՀ օրենքի 31-րդ հոդվածի կետերին ու դրույթներին համապատասխան՝ ներառելով նաև   համայնքի վարչական տարածքում գտնվող շենքերի և շինությունների գույքահարկի և հողի հարկի  ապառքների ,հարկային օրենսդրությամբ հաշվարկված տույժերն և տուգանքները՝ հաշվի առնելով  դրանց մարման իրատեսական հնարավորությունը:</t>
  </si>
  <si>
    <t>Փոխադրամիջոցների գույքահարկի /այլ գույքային հարկեր/ աճը պայմանավորված է ՀՕ 244-ի հոդվածի 1-8 կետերով սահմանված դրույքաչափերի փոփոխությամբ , ՀՕ-245 հոդվածի համապատասխան կետերի կիրառմամբ, էլեկտրոնային համակարգում փոխադրամիջոցների գույքային  հարկերի տվյալների ճշգրտմամբ,  բնակավայրերում առկա փոխադրամիջոցների թվաքանակի  ավելացմամբ :</t>
  </si>
  <si>
    <t xml:space="preserve">Ավելացումը  պայմանավորված է  բնակավայրում  շինությունների շինարարական աշխատանքների իրականացմամբ,դրույքաչափը սահմանված է ,,Տեղական տուրքերի և վճարների մասին ,,ՀՀ օրենքով սահմանված կարգով </t>
  </si>
  <si>
    <t xml:space="preserve">Ավելացումը պայմանավորված է վարչական տարածքում շինությունների վերակառուցման և արդիականացման  աշխատանքների  իրականացմամբ,դրույքաչափը սահմանված է ,,Տեղական տուրքերի և վճարների մասին ,,ՀՀ օրենքով սահմանված կարգով </t>
  </si>
  <si>
    <t>դրույքաչափը սահմանված է ,,Տեղական տուրքերի և վճարների մասին ,,ՀՀ օրենքով սահմանված կարգով,</t>
  </si>
  <si>
    <t xml:space="preserve"> դրույքաչափը սահմանված է ,,Տեղական տուրքերի և վճարների մասին ,,ՀՀ օրենքով սահմանված կարգով </t>
  </si>
  <si>
    <t xml:space="preserve">դրույքաչափը ,,Տեղական տուրքերի և վճարների մասին ,,ՀՀ օրենքով սահմանված կարգով,2023 թվականի նկատմամբ </t>
  </si>
  <si>
    <t xml:space="preserve">, դրույքաչափերը սահմանված են ,,Տեղական տուրքերի և վճարների մասին ,,ՀՀ օրենքով սահմանված կարգով: </t>
  </si>
  <si>
    <t xml:space="preserve"> համայնքի վարչական տարածքում ,,Իջևան,, խորհրդանիշը   ( անվանում  ), որպես օրենքով գրանցված ապրանքային նշան , ծառայություն մատուցող, աշխատանքներ կատարող և ապրանք արտադրող կազմակերպությունը մեկն է , դրույքաչափերը սահմանված են ,,Տեղական տուրքերի և վճարների մասին ,,ՀՀ օրենքով սահմանված կարգով:</t>
  </si>
  <si>
    <t>Հաշվի առնելով  վերջին երեք տարիների ընթացքում գանձված փաստացի գումարները։</t>
  </si>
  <si>
    <t>Կազմակերպվող մրցույթներն և աճուրդները մնացել է անփոփոխ 2023թ նկատմամբ:</t>
  </si>
  <si>
    <t>Աճը պայմանավորված է համայնքի երկու բնակավայրեր ներառված չեն ջրմուղ-կոյուղու ծառայություններ մատուցող կազմակերպությունների սպասարկման տարածքներում</t>
  </si>
  <si>
    <t xml:space="preserve">Նվազումը պայմանավորված է ,   օրենքով սահմանված կարգով արտոնություններից օգտվողների թիվն ու դրան համապատասխան հաշվեգրված վճարները, ինչպես նաև տեղի է ունեցել տարանջատում համայնքում մուտքագրվող ծնողական վճարների </t>
  </si>
  <si>
    <t>Աճը պայմանավորված է համայնքի  բյուջե մուտքագրվող ծնողական վճարների  տարանջատումից</t>
  </si>
  <si>
    <t xml:space="preserve"> Համայնքի վարչական տարածքում  գործում  է հոգեհանգստի / հրաժեշտի ծիսակատարության ծառայությունների իրականացման կազմակերպություններ , սահմանափակման ենթակա ծառայության  և գրանցված մարդատար տաքսու ծառայություններ իրականացնող օբյեկտներ,   դրույքաչափեր  սահմանվել է ,,Տեղական տուրքերի և վճարների մասին ,,ՀՀ օրենքով սահմանված կարգով: :</t>
  </si>
  <si>
    <t>ä»ï³Ï³Ý µÛáõç»Çó ïñ³Ù³¹ñíáÕ այլ Ýå³ï³Ï³ÛÇÝ Ñ³ïÏ³óáõÙÝ»ñ</t>
  </si>
  <si>
    <t>հ/հ</t>
  </si>
  <si>
    <t xml:space="preserve">կատարվող աշխատանքների կամ մատուցվող ծառայությունների անվանումները </t>
  </si>
  <si>
    <t>կատարվող աշխատանքների կամ մատուցվող ծառայությունների իրականացման տարին</t>
  </si>
  <si>
    <t>ֆինանսավորման աղբյուրը</t>
  </si>
  <si>
    <t xml:space="preserve">ֆինանսավորման չափաբաժինները </t>
  </si>
  <si>
    <t>ֆինանսավորման ընդհանուր գումարը</t>
  </si>
  <si>
    <t>Ընդամենը՝ ֆինանսավորում</t>
  </si>
  <si>
    <t>տնտեսագիտական հոդված</t>
  </si>
  <si>
    <t xml:space="preserve">գործառնական ոլորտ </t>
  </si>
  <si>
    <t>համայնքի բյուջե</t>
  </si>
  <si>
    <t>պետական բյուջե</t>
  </si>
  <si>
    <t>ֆինանսավորող կազմակերպություններ</t>
  </si>
  <si>
    <t>v</t>
  </si>
  <si>
    <t>04-05-01</t>
  </si>
  <si>
    <t>ԸՆԴԱՄԵՆԸ</t>
  </si>
  <si>
    <t xml:space="preserve">2027 թվական </t>
  </si>
  <si>
    <t>e</t>
  </si>
  <si>
    <t>ՀՀ համայնքների միջնաժամկետ ծախսերի ծրագրի 2026-2028թթ. վարչական և ֆոնդային մասերի եկամուտները` ըստ ձևավորման աղբյուրների</t>
  </si>
  <si>
    <t>2024 փաստացի</t>
  </si>
  <si>
    <t xml:space="preserve">2025 հաստատված </t>
  </si>
  <si>
    <t xml:space="preserve"> 2026թ կանխատեսված և 2025թ. հաստատված բյուջեի տարբերություն</t>
  </si>
  <si>
    <t xml:space="preserve">2028 թվական </t>
  </si>
  <si>
    <t>04.05.01.51</t>
  </si>
  <si>
    <t>06.04.01.51</t>
  </si>
  <si>
    <t>Բերդ համայնքի Մովսես, Չորաթան , Նավուր և Չինչին բնակավայրերի խմելու ջրի արտաքին ջրատարերի 8կմ կառուցում, Այգեձոր և Ներքին Կարմիր Աղբյուր բնակավայրերում խմելու ջրի  ջրաչափերի տեղադրում</t>
  </si>
  <si>
    <t>06.03.01.51</t>
  </si>
  <si>
    <t xml:space="preserve">Բերդ համայնքի Պառավաքար, Վարագավան, Վերին Ծաղկավան, Տավուշ, Ներքին Կարմիր Աղբյուր, Իծաքար, Չինարի, Մովսես, Չորաթան, Արծվաբերդ, Նորաշեն և Բերդ բնակավայրերում ներհամայնքային ճանապարհների 8500գծմ սալիկապատում բնական տուֆ քարով </t>
  </si>
  <si>
    <t>Բերդ համայնքի Վարագավան, Վերին Ծաղկավան, Տավուշ, Նավուր, Չինչին, Արծվաբերդ և Բերդ բնակավայրերում նոր 26կմ գիշերային լուսավորության համակարգերի կառուցում</t>
  </si>
  <si>
    <t>Բերդ համայնքի Բերդ քաղաքի Մաշտոցի 12, Մաշտոցի 29 և Խորենացի 43 շենքերի բակային տարածքների հիմնանորոգում ասֆալտապատման եղանակով</t>
  </si>
  <si>
    <t>Բերդ քաղաքի կենտրոնական զբոսայգու վերակառուցում, ֆուտբոլի դաշտի կառուցում</t>
  </si>
  <si>
    <t>08.01.01.52</t>
  </si>
  <si>
    <t>ԸՆԴԱՄԵՆԸ ԲՈԼՈՐԸ ՄԻԱՍԻՆ</t>
  </si>
  <si>
    <t>ԸՆԴԱՄԵՆԸ ՍՈՒԲՎԵՆ</t>
  </si>
  <si>
    <t xml:space="preserve">Միջնաժամկետ ծախսային ծրագիր 2026–2028 թթ․ ժամանակահատվածի համար 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</si>
</sst>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_-* #,##0.00\ _₽_-;\-* #,##0.00\ _₽_-;_-* &quot;-&quot;??\ _₽_-;_-@_-"/>
    <numFmt numFmtId="165" formatCode="#,##0.0\ ;\(#,##0.0\)"/>
    <numFmt numFmtId="166" formatCode="#,##0.00&quot;  &quot;;[Red]\-#,##0.00&quot;  &quot;"/>
    <numFmt numFmtId="167" formatCode="#,##0.0"/>
    <numFmt numFmtId="168" formatCode="#,##0.0&quot;  &quot;;[Red]\-#,##0.0&quot;  &quot;"/>
  </numFmts>
  <fonts count="28">
    <font>
      <sz val="8"/>
      <name val="Arial Armenian"/>
    </font>
    <font>
      <sz val="10"/>
      <name val="Arial"/>
      <family val="2"/>
      <charset val="204"/>
    </font>
    <font>
      <sz val="8"/>
      <name val="Arial Armenian"/>
      <family val="2"/>
    </font>
    <font>
      <sz val="12"/>
      <name val="Arial Armenian"/>
      <family val="2"/>
    </font>
    <font>
      <sz val="10"/>
      <name val="Arial"/>
      <family val="2"/>
    </font>
    <font>
      <sz val="8"/>
      <name val="Arial LatArm"/>
      <family val="2"/>
    </font>
    <font>
      <b/>
      <sz val="8"/>
      <name val="Arial LatArm"/>
      <family val="2"/>
    </font>
    <font>
      <sz val="12"/>
      <name val="Arial LatArm"/>
      <family val="2"/>
    </font>
    <font>
      <sz val="8"/>
      <name val="Arial Armenian"/>
      <family val="2"/>
    </font>
    <font>
      <sz val="10"/>
      <name val="Arial LatArm"/>
      <family val="2"/>
    </font>
    <font>
      <sz val="8"/>
      <name val="Arial Armenian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 Armenian"/>
      <family val="2"/>
    </font>
    <font>
      <sz val="10"/>
      <color indexed="8"/>
      <name val="Arial Armenian"/>
      <family val="2"/>
    </font>
    <font>
      <b/>
      <sz val="10"/>
      <name val="Arial Armenian"/>
      <family val="2"/>
    </font>
    <font>
      <b/>
      <sz val="10"/>
      <color indexed="8"/>
      <name val="Arial Armenian"/>
      <family val="2"/>
    </font>
    <font>
      <b/>
      <sz val="11"/>
      <name val="Arial Armenian"/>
      <family val="2"/>
    </font>
    <font>
      <b/>
      <sz val="11"/>
      <color indexed="8"/>
      <name val="Arial Armenian"/>
      <family val="2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name val="Arial Armenian"/>
      <family val="2"/>
    </font>
    <font>
      <b/>
      <sz val="10"/>
      <name val="Arial LatArm"/>
      <family val="2"/>
    </font>
    <font>
      <sz val="10"/>
      <color rgb="FFFF0000"/>
      <name val="Arial LatArm"/>
      <family val="2"/>
    </font>
    <font>
      <b/>
      <sz val="10"/>
      <color rgb="FFFF0000"/>
      <name val="Arial LatArm"/>
      <family val="2"/>
    </font>
    <font>
      <sz val="11"/>
      <color rgb="FF000000"/>
      <name val="Arial Armenian"/>
      <family val="2"/>
    </font>
    <font>
      <sz val="11"/>
      <color indexed="8"/>
      <name val="Arial Armenian"/>
      <family val="2"/>
    </font>
    <font>
      <sz val="11"/>
      <name val="Arial Armenian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9" fillId="0" borderId="16" applyNumberFormat="0" applyFill="0" applyProtection="0">
      <alignment horizontal="left" vertical="center" wrapText="1"/>
    </xf>
    <xf numFmtId="0" fontId="4" fillId="0" borderId="0"/>
    <xf numFmtId="4" fontId="9" fillId="0" borderId="16" applyFill="0" applyProtection="0">
      <alignment horizontal="right" vertical="center"/>
    </xf>
    <xf numFmtId="0" fontId="10" fillId="0" borderId="0"/>
    <xf numFmtId="0" fontId="2" fillId="0" borderId="0"/>
    <xf numFmtId="166" fontId="1" fillId="0" borderId="0" applyFont="0" applyFill="0" applyProtection="0"/>
    <xf numFmtId="0" fontId="20" fillId="0" borderId="0"/>
  </cellStyleXfs>
  <cellXfs count="169">
    <xf numFmtId="0" fontId="0" fillId="0" borderId="0" xfId="0"/>
    <xf numFmtId="165" fontId="0" fillId="3" borderId="0" xfId="0" applyNumberFormat="1" applyFill="1" applyAlignment="1">
      <alignment horizontal="right" vertical="top"/>
    </xf>
    <xf numFmtId="165" fontId="0" fillId="3" borderId="0" xfId="0" applyNumberFormat="1" applyFill="1" applyAlignment="1">
      <alignment horizontal="center" vertical="top"/>
    </xf>
    <xf numFmtId="165" fontId="5" fillId="3" borderId="0" xfId="0" applyNumberFormat="1" applyFont="1" applyFill="1" applyAlignment="1">
      <alignment horizontal="right" vertical="top"/>
    </xf>
    <xf numFmtId="0" fontId="5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top"/>
    </xf>
    <xf numFmtId="0" fontId="5" fillId="3" borderId="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top"/>
    </xf>
    <xf numFmtId="0" fontId="0" fillId="3" borderId="0" xfId="0" applyFill="1"/>
    <xf numFmtId="165" fontId="7" fillId="3" borderId="0" xfId="0" applyNumberFormat="1" applyFont="1" applyFill="1" applyAlignment="1">
      <alignment vertical="center"/>
    </xf>
    <xf numFmtId="0" fontId="5" fillId="3" borderId="0" xfId="0" applyFont="1" applyFill="1" applyAlignment="1">
      <alignment horizontal="center" vertical="top"/>
    </xf>
    <xf numFmtId="165" fontId="5" fillId="3" borderId="0" xfId="0" applyNumberFormat="1" applyFont="1" applyFill="1" applyAlignment="1">
      <alignment horizontal="right" vertical="center"/>
    </xf>
    <xf numFmtId="0" fontId="8" fillId="3" borderId="6" xfId="0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/>
    </xf>
    <xf numFmtId="0" fontId="5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top"/>
    </xf>
    <xf numFmtId="0" fontId="5" fillId="3" borderId="4" xfId="0" applyFont="1" applyFill="1" applyBorder="1" applyAlignment="1">
      <alignment horizontal="center" vertical="top"/>
    </xf>
    <xf numFmtId="0" fontId="0" fillId="3" borderId="0" xfId="0" applyFill="1" applyAlignment="1">
      <alignment horizontal="left" vertical="top" wrapText="1"/>
    </xf>
    <xf numFmtId="0" fontId="6" fillId="3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6" xfId="3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top" wrapText="1"/>
    </xf>
    <xf numFmtId="0" fontId="5" fillId="3" borderId="0" xfId="0" applyFont="1" applyFill="1" applyAlignment="1">
      <alignment horizontal="left" vertical="top" wrapText="1"/>
    </xf>
    <xf numFmtId="0" fontId="5" fillId="3" borderId="1" xfId="0" applyNumberFormat="1" applyFont="1" applyFill="1" applyBorder="1" applyAlignment="1">
      <alignment horizontal="center" vertical="center"/>
    </xf>
    <xf numFmtId="0" fontId="2" fillId="0" borderId="0" xfId="7"/>
    <xf numFmtId="3" fontId="2" fillId="0" borderId="0" xfId="7" applyNumberFormat="1"/>
    <xf numFmtId="0" fontId="13" fillId="0" borderId="1" xfId="7" applyFont="1" applyBorder="1" applyAlignment="1">
      <alignment horizontal="center" vertical="center" wrapText="1"/>
    </xf>
    <xf numFmtId="0" fontId="13" fillId="0" borderId="1" xfId="7" applyFont="1" applyBorder="1" applyAlignment="1">
      <alignment horizontal="center" vertical="center" textRotation="90" wrapText="1"/>
    </xf>
    <xf numFmtId="3" fontId="13" fillId="0" borderId="1" xfId="7" applyNumberFormat="1" applyFont="1" applyBorder="1" applyAlignment="1">
      <alignment horizontal="center" vertical="center" textRotation="90" wrapText="1"/>
    </xf>
    <xf numFmtId="0" fontId="14" fillId="2" borderId="1" xfId="7" applyFont="1" applyFill="1" applyBorder="1" applyAlignment="1">
      <alignment horizontal="left" vertical="center" wrapText="1"/>
    </xf>
    <xf numFmtId="0" fontId="14" fillId="2" borderId="1" xfId="7" applyFont="1" applyFill="1" applyBorder="1" applyAlignment="1">
      <alignment horizontal="center" vertical="center" wrapText="1"/>
    </xf>
    <xf numFmtId="168" fontId="14" fillId="2" borderId="1" xfId="8" applyNumberFormat="1" applyFont="1" applyFill="1" applyBorder="1" applyAlignment="1">
      <alignment horizontal="center" vertical="center" wrapText="1"/>
    </xf>
    <xf numFmtId="2" fontId="14" fillId="2" borderId="1" xfId="8" applyNumberFormat="1" applyFont="1" applyFill="1" applyBorder="1" applyAlignment="1">
      <alignment horizontal="center" vertical="center"/>
    </xf>
    <xf numFmtId="4" fontId="14" fillId="2" borderId="1" xfId="8" applyNumberFormat="1" applyFont="1" applyFill="1" applyBorder="1" applyAlignment="1">
      <alignment horizontal="center" vertical="center"/>
    </xf>
    <xf numFmtId="3" fontId="14" fillId="2" borderId="1" xfId="8" applyNumberFormat="1" applyFont="1" applyFill="1" applyBorder="1" applyAlignment="1">
      <alignment horizontal="center" vertical="center"/>
    </xf>
    <xf numFmtId="0" fontId="14" fillId="4" borderId="1" xfId="7" applyFont="1" applyFill="1" applyBorder="1" applyAlignment="1">
      <alignment horizontal="center" vertical="center"/>
    </xf>
    <xf numFmtId="49" fontId="14" fillId="4" borderId="1" xfId="7" applyNumberFormat="1" applyFont="1" applyFill="1" applyBorder="1" applyAlignment="1">
      <alignment horizontal="center" vertical="center"/>
    </xf>
    <xf numFmtId="0" fontId="13" fillId="5" borderId="1" xfId="7" applyFont="1" applyFill="1" applyBorder="1" applyAlignment="1">
      <alignment horizontal="center" vertical="center" wrapText="1"/>
    </xf>
    <xf numFmtId="168" fontId="14" fillId="5" borderId="1" xfId="8" applyNumberFormat="1" applyFont="1" applyFill="1" applyBorder="1" applyAlignment="1">
      <alignment horizontal="center" vertical="center" wrapText="1"/>
    </xf>
    <xf numFmtId="2" fontId="14" fillId="5" borderId="1" xfId="8" applyNumberFormat="1" applyFont="1" applyFill="1" applyBorder="1" applyAlignment="1">
      <alignment horizontal="center" vertical="center"/>
    </xf>
    <xf numFmtId="4" fontId="14" fillId="5" borderId="1" xfId="8" applyNumberFormat="1" applyFont="1" applyFill="1" applyBorder="1" applyAlignment="1">
      <alignment horizontal="center" vertical="center"/>
    </xf>
    <xf numFmtId="4" fontId="15" fillId="5" borderId="1" xfId="7" applyNumberFormat="1" applyFont="1" applyFill="1" applyBorder="1" applyAlignment="1">
      <alignment horizontal="center" vertical="center" wrapText="1"/>
    </xf>
    <xf numFmtId="3" fontId="16" fillId="5" borderId="1" xfId="8" applyNumberFormat="1" applyFont="1" applyFill="1" applyBorder="1" applyAlignment="1">
      <alignment horizontal="center" vertical="center"/>
    </xf>
    <xf numFmtId="0" fontId="2" fillId="5" borderId="11" xfId="7" applyFill="1" applyBorder="1" applyAlignment="1">
      <alignment horizontal="center" vertical="center" wrapText="1"/>
    </xf>
    <xf numFmtId="49" fontId="2" fillId="5" borderId="11" xfId="7" applyNumberFormat="1" applyFont="1" applyFill="1" applyBorder="1" applyAlignment="1">
      <alignment horizontal="center" vertical="center" wrapText="1"/>
    </xf>
    <xf numFmtId="4" fontId="13" fillId="0" borderId="1" xfId="7" applyNumberFormat="1" applyFont="1" applyBorder="1" applyAlignment="1">
      <alignment horizontal="center" vertical="center" wrapText="1"/>
    </xf>
    <xf numFmtId="0" fontId="2" fillId="4" borderId="11" xfId="7" applyFill="1" applyBorder="1" applyAlignment="1">
      <alignment horizontal="center" vertical="center" wrapText="1"/>
    </xf>
    <xf numFmtId="49" fontId="2" fillId="4" borderId="11" xfId="7" applyNumberFormat="1" applyFont="1" applyFill="1" applyBorder="1" applyAlignment="1">
      <alignment horizontal="center" vertical="center" wrapText="1"/>
    </xf>
    <xf numFmtId="168" fontId="14" fillId="2" borderId="1" xfId="8" applyNumberFormat="1" applyFont="1" applyFill="1" applyBorder="1" applyAlignment="1">
      <alignment horizontal="center" vertical="center"/>
    </xf>
    <xf numFmtId="2" fontId="14" fillId="2" borderId="1" xfId="8" applyNumberFormat="1" applyFont="1" applyFill="1" applyBorder="1" applyAlignment="1">
      <alignment horizontal="center" vertical="center" wrapText="1"/>
    </xf>
    <xf numFmtId="0" fontId="15" fillId="5" borderId="1" xfId="7" applyFont="1" applyFill="1" applyBorder="1" applyAlignment="1">
      <alignment horizontal="center" vertical="center" wrapText="1"/>
    </xf>
    <xf numFmtId="0" fontId="16" fillId="5" borderId="1" xfId="7" applyFont="1" applyFill="1" applyBorder="1" applyAlignment="1">
      <alignment horizontal="center" vertical="center" wrapText="1"/>
    </xf>
    <xf numFmtId="168" fontId="16" fillId="5" borderId="1" xfId="8" applyNumberFormat="1" applyFont="1" applyFill="1" applyBorder="1" applyAlignment="1">
      <alignment horizontal="center" vertical="center" wrapText="1"/>
    </xf>
    <xf numFmtId="2" fontId="16" fillId="5" borderId="1" xfId="8" applyNumberFormat="1" applyFont="1" applyFill="1" applyBorder="1" applyAlignment="1">
      <alignment horizontal="center" vertical="center" wrapText="1"/>
    </xf>
    <xf numFmtId="2" fontId="16" fillId="5" borderId="1" xfId="8" applyNumberFormat="1" applyFont="1" applyFill="1" applyBorder="1" applyAlignment="1">
      <alignment horizontal="center" vertical="center"/>
    </xf>
    <xf numFmtId="4" fontId="16" fillId="5" borderId="1" xfId="8" applyNumberFormat="1" applyFont="1" applyFill="1" applyBorder="1" applyAlignment="1">
      <alignment horizontal="center" vertical="center"/>
    </xf>
    <xf numFmtId="0" fontId="16" fillId="5" borderId="1" xfId="7" applyFont="1" applyFill="1" applyBorder="1" applyAlignment="1">
      <alignment horizontal="center" vertical="center"/>
    </xf>
    <xf numFmtId="49" fontId="16" fillId="5" borderId="1" xfId="7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3" fontId="17" fillId="5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17" fillId="0" borderId="0" xfId="0" applyFont="1"/>
    <xf numFmtId="0" fontId="17" fillId="5" borderId="1" xfId="7" applyFont="1" applyFill="1" applyBorder="1" applyAlignment="1">
      <alignment horizontal="center" vertical="center" wrapText="1"/>
    </xf>
    <xf numFmtId="0" fontId="18" fillId="5" borderId="1" xfId="7" applyFont="1" applyFill="1" applyBorder="1" applyAlignment="1">
      <alignment horizontal="center" vertical="center" wrapText="1"/>
    </xf>
    <xf numFmtId="167" fontId="5" fillId="3" borderId="0" xfId="0" applyNumberFormat="1" applyFont="1" applyFill="1" applyAlignment="1">
      <alignment vertical="top"/>
    </xf>
    <xf numFmtId="0" fontId="0" fillId="3" borderId="0" xfId="0" applyFill="1" applyAlignment="1">
      <alignment horizontal="center"/>
    </xf>
    <xf numFmtId="0" fontId="22" fillId="3" borderId="1" xfId="0" applyFont="1" applyFill="1" applyBorder="1" applyAlignment="1">
      <alignment horizontal="center" vertical="center"/>
    </xf>
    <xf numFmtId="167" fontId="22" fillId="3" borderId="1" xfId="0" applyNumberFormat="1" applyFont="1" applyFill="1" applyBorder="1" applyAlignment="1">
      <alignment horizontal="center" vertical="center"/>
    </xf>
    <xf numFmtId="167" fontId="22" fillId="0" borderId="16" xfId="5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top"/>
    </xf>
    <xf numFmtId="167" fontId="9" fillId="3" borderId="1" xfId="0" applyNumberFormat="1" applyFont="1" applyFill="1" applyBorder="1" applyAlignment="1">
      <alignment vertical="top"/>
    </xf>
    <xf numFmtId="0" fontId="13" fillId="3" borderId="2" xfId="0" applyFont="1" applyFill="1" applyBorder="1"/>
    <xf numFmtId="0" fontId="13" fillId="3" borderId="2" xfId="0" applyFont="1" applyFill="1" applyBorder="1" applyAlignment="1">
      <alignment vertical="center"/>
    </xf>
    <xf numFmtId="167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67" fontId="9" fillId="0" borderId="1" xfId="0" applyNumberFormat="1" applyFont="1" applyBorder="1" applyAlignment="1">
      <alignment horizontal="center" vertical="center"/>
    </xf>
    <xf numFmtId="167" fontId="23" fillId="0" borderId="1" xfId="0" applyNumberFormat="1" applyFont="1" applyBorder="1" applyAlignment="1">
      <alignment horizontal="center" vertical="center"/>
    </xf>
    <xf numFmtId="167" fontId="9" fillId="0" borderId="16" xfId="5" applyNumberFormat="1" applyFont="1" applyFill="1" applyBorder="1" applyAlignment="1">
      <alignment horizontal="center" vertical="top"/>
    </xf>
    <xf numFmtId="167" fontId="9" fillId="0" borderId="1" xfId="0" applyNumberFormat="1" applyFont="1" applyBorder="1" applyAlignment="1">
      <alignment horizontal="center" vertical="top"/>
    </xf>
    <xf numFmtId="167" fontId="9" fillId="3" borderId="1" xfId="0" applyNumberFormat="1" applyFont="1" applyFill="1" applyBorder="1" applyAlignment="1">
      <alignment horizontal="center" vertical="top"/>
    </xf>
    <xf numFmtId="167" fontId="23" fillId="0" borderId="1" xfId="0" applyNumberFormat="1" applyFont="1" applyBorder="1" applyAlignment="1">
      <alignment horizontal="center" vertical="top"/>
    </xf>
    <xf numFmtId="0" fontId="13" fillId="3" borderId="2" xfId="0" applyFont="1" applyFill="1" applyBorder="1" applyAlignment="1">
      <alignment horizontal="left"/>
    </xf>
    <xf numFmtId="0" fontId="14" fillId="3" borderId="2" xfId="0" applyFont="1" applyFill="1" applyBorder="1" applyAlignment="1">
      <alignment horizontal="left" vertical="center" wrapText="1"/>
    </xf>
    <xf numFmtId="167" fontId="24" fillId="3" borderId="1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167" fontId="22" fillId="3" borderId="1" xfId="0" applyNumberFormat="1" applyFont="1" applyFill="1" applyBorder="1" applyAlignment="1">
      <alignment vertical="top"/>
    </xf>
    <xf numFmtId="167" fontId="22" fillId="0" borderId="1" xfId="0" applyNumberFormat="1" applyFont="1" applyBorder="1" applyAlignment="1">
      <alignment horizontal="center" vertical="center"/>
    </xf>
    <xf numFmtId="167" fontId="22" fillId="3" borderId="1" xfId="0" applyNumberFormat="1" applyFont="1" applyFill="1" applyBorder="1" applyAlignment="1">
      <alignment horizontal="center" vertical="top"/>
    </xf>
    <xf numFmtId="0" fontId="13" fillId="3" borderId="1" xfId="0" applyFont="1" applyFill="1" applyBorder="1" applyAlignment="1">
      <alignment horizontal="center" vertical="top"/>
    </xf>
    <xf numFmtId="167" fontId="13" fillId="3" borderId="1" xfId="0" applyNumberFormat="1" applyFont="1" applyFill="1" applyBorder="1" applyAlignment="1">
      <alignment vertical="top"/>
    </xf>
    <xf numFmtId="0" fontId="14" fillId="3" borderId="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/>
    </xf>
    <xf numFmtId="0" fontId="9" fillId="3" borderId="16" xfId="3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/>
    </xf>
    <xf numFmtId="0" fontId="13" fillId="3" borderId="2" xfId="0" applyFont="1" applyFill="1" applyBorder="1" applyAlignment="1">
      <alignment horizontal="center"/>
    </xf>
    <xf numFmtId="167" fontId="13" fillId="3" borderId="0" xfId="0" applyNumberFormat="1" applyFont="1" applyFill="1" applyAlignment="1">
      <alignment horizontal="center" vertical="top"/>
    </xf>
    <xf numFmtId="0" fontId="9" fillId="3" borderId="5" xfId="0" applyFont="1" applyFill="1" applyBorder="1" applyAlignment="1">
      <alignment horizontal="center" vertical="top"/>
    </xf>
    <xf numFmtId="167" fontId="9" fillId="3" borderId="5" xfId="0" applyNumberFormat="1" applyFont="1" applyFill="1" applyBorder="1" applyAlignment="1">
      <alignment vertical="top"/>
    </xf>
    <xf numFmtId="167" fontId="9" fillId="0" borderId="5" xfId="0" applyNumberFormat="1" applyFont="1" applyBorder="1" applyAlignment="1">
      <alignment vertical="top"/>
    </xf>
    <xf numFmtId="167" fontId="23" fillId="3" borderId="5" xfId="0" applyNumberFormat="1" applyFont="1" applyFill="1" applyBorder="1" applyAlignment="1">
      <alignment vertical="top"/>
    </xf>
    <xf numFmtId="0" fontId="13" fillId="3" borderId="10" xfId="0" applyFont="1" applyFill="1" applyBorder="1"/>
    <xf numFmtId="4" fontId="0" fillId="0" borderId="0" xfId="0" applyNumberFormat="1"/>
    <xf numFmtId="0" fontId="13" fillId="3" borderId="1" xfId="7" applyFont="1" applyFill="1" applyBorder="1" applyAlignment="1">
      <alignment horizontal="center" vertical="center" wrapText="1"/>
    </xf>
    <xf numFmtId="0" fontId="13" fillId="6" borderId="1" xfId="7" applyFont="1" applyFill="1" applyBorder="1" applyAlignment="1">
      <alignment horizontal="center" vertical="center" wrapText="1"/>
    </xf>
    <xf numFmtId="0" fontId="17" fillId="6" borderId="1" xfId="7" applyFont="1" applyFill="1" applyBorder="1" applyAlignment="1">
      <alignment horizontal="center" vertical="center" wrapText="1"/>
    </xf>
    <xf numFmtId="0" fontId="14" fillId="6" borderId="1" xfId="7" applyFont="1" applyFill="1" applyBorder="1" applyAlignment="1">
      <alignment horizontal="center" vertical="center" wrapText="1"/>
    </xf>
    <xf numFmtId="168" fontId="14" fillId="6" borderId="1" xfId="8" applyNumberFormat="1" applyFont="1" applyFill="1" applyBorder="1" applyAlignment="1">
      <alignment horizontal="center" vertical="center" wrapText="1"/>
    </xf>
    <xf numFmtId="2" fontId="14" fillId="6" borderId="1" xfId="8" applyNumberFormat="1" applyFont="1" applyFill="1" applyBorder="1" applyAlignment="1">
      <alignment horizontal="center" vertical="center"/>
    </xf>
    <xf numFmtId="4" fontId="14" fillId="6" borderId="1" xfId="8" applyNumberFormat="1" applyFont="1" applyFill="1" applyBorder="1" applyAlignment="1">
      <alignment horizontal="center" vertical="center"/>
    </xf>
    <xf numFmtId="3" fontId="14" fillId="6" borderId="1" xfId="8" applyNumberFormat="1" applyFont="1" applyFill="1" applyBorder="1" applyAlignment="1">
      <alignment horizontal="center" vertical="center"/>
    </xf>
    <xf numFmtId="0" fontId="14" fillId="6" borderId="1" xfId="7" applyFont="1" applyFill="1" applyBorder="1" applyAlignment="1">
      <alignment horizontal="center" vertical="center"/>
    </xf>
    <xf numFmtId="49" fontId="14" fillId="6" borderId="1" xfId="7" applyNumberFormat="1" applyFont="1" applyFill="1" applyBorder="1" applyAlignment="1">
      <alignment horizontal="center" vertical="center"/>
    </xf>
    <xf numFmtId="4" fontId="16" fillId="6" borderId="1" xfId="8" applyNumberFormat="1" applyFont="1" applyFill="1" applyBorder="1" applyAlignment="1">
      <alignment horizontal="center" vertical="center"/>
    </xf>
    <xf numFmtId="3" fontId="16" fillId="6" borderId="1" xfId="8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left" vertical="top" wrapText="1"/>
    </xf>
    <xf numFmtId="0" fontId="26" fillId="2" borderId="1" xfId="7" applyFont="1" applyFill="1" applyBorder="1" applyAlignment="1">
      <alignment horizontal="center" vertical="center" wrapText="1"/>
    </xf>
    <xf numFmtId="168" fontId="26" fillId="2" borderId="1" xfId="8" applyNumberFormat="1" applyFont="1" applyFill="1" applyBorder="1" applyAlignment="1">
      <alignment horizontal="center" vertical="center" wrapText="1"/>
    </xf>
    <xf numFmtId="2" fontId="26" fillId="2" borderId="1" xfId="8" applyNumberFormat="1" applyFont="1" applyFill="1" applyBorder="1" applyAlignment="1">
      <alignment horizontal="center" vertical="center"/>
    </xf>
    <xf numFmtId="4" fontId="26" fillId="2" borderId="1" xfId="8" applyNumberFormat="1" applyFont="1" applyFill="1" applyBorder="1" applyAlignment="1">
      <alignment horizontal="center" vertical="center"/>
    </xf>
    <xf numFmtId="3" fontId="26" fillId="2" borderId="1" xfId="8" applyNumberFormat="1" applyFont="1" applyFill="1" applyBorder="1" applyAlignment="1">
      <alignment horizontal="center" vertical="center"/>
    </xf>
    <xf numFmtId="0" fontId="26" fillId="4" borderId="1" xfId="7" applyFont="1" applyFill="1" applyBorder="1" applyAlignment="1">
      <alignment horizontal="center" vertical="center"/>
    </xf>
    <xf numFmtId="49" fontId="26" fillId="4" borderId="1" xfId="7" applyNumberFormat="1" applyFont="1" applyFill="1" applyBorder="1" applyAlignment="1">
      <alignment horizontal="center" vertical="center"/>
    </xf>
    <xf numFmtId="0" fontId="15" fillId="6" borderId="1" xfId="7" applyFont="1" applyFill="1" applyBorder="1" applyAlignment="1">
      <alignment horizontal="center" vertical="center" wrapText="1"/>
    </xf>
    <xf numFmtId="0" fontId="25" fillId="0" borderId="0" xfId="0" applyFont="1" applyAlignment="1">
      <alignment vertical="top" wrapText="1"/>
    </xf>
    <xf numFmtId="0" fontId="27" fillId="0" borderId="1" xfId="7" applyFont="1" applyBorder="1" applyAlignment="1">
      <alignment horizontal="center" vertical="center" wrapText="1"/>
    </xf>
    <xf numFmtId="4" fontId="27" fillId="0" borderId="1" xfId="7" applyNumberFormat="1" applyFont="1" applyBorder="1" applyAlignment="1">
      <alignment horizontal="center" vertical="center" wrapText="1"/>
    </xf>
    <xf numFmtId="0" fontId="27" fillId="4" borderId="11" xfId="7" applyFont="1" applyFill="1" applyBorder="1" applyAlignment="1">
      <alignment horizontal="center" vertical="center" wrapText="1"/>
    </xf>
    <xf numFmtId="49" fontId="27" fillId="4" borderId="11" xfId="7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vertical="top" wrapText="1"/>
    </xf>
    <xf numFmtId="49" fontId="2" fillId="6" borderId="11" xfId="7" applyNumberFormat="1" applyFont="1" applyFill="1" applyBorder="1" applyAlignment="1">
      <alignment horizontal="center" vertical="center" wrapText="1"/>
    </xf>
    <xf numFmtId="0" fontId="27" fillId="6" borderId="11" xfId="7" applyFont="1" applyFill="1" applyBorder="1" applyAlignment="1">
      <alignment horizontal="center" vertical="center" wrapText="1"/>
    </xf>
    <xf numFmtId="0" fontId="27" fillId="3" borderId="11" xfId="7" applyFont="1" applyFill="1" applyBorder="1" applyAlignment="1">
      <alignment horizontal="center" vertical="center" wrapText="1"/>
    </xf>
    <xf numFmtId="0" fontId="25" fillId="3" borderId="0" xfId="0" applyFont="1" applyFill="1" applyAlignment="1">
      <alignment vertical="top" wrapText="1"/>
    </xf>
    <xf numFmtId="49" fontId="27" fillId="3" borderId="11" xfId="7" applyNumberFormat="1" applyFont="1" applyFill="1" applyBorder="1" applyAlignment="1">
      <alignment horizontal="center" vertical="center" wrapText="1"/>
    </xf>
    <xf numFmtId="4" fontId="15" fillId="6" borderId="1" xfId="7" applyNumberFormat="1" applyFont="1" applyFill="1" applyBorder="1" applyAlignment="1">
      <alignment horizontal="center" vertical="center" wrapText="1"/>
    </xf>
    <xf numFmtId="4" fontId="17" fillId="0" borderId="1" xfId="7" applyNumberFormat="1" applyFont="1" applyBorder="1" applyAlignment="1">
      <alignment horizontal="center" vertical="center" wrapText="1"/>
    </xf>
    <xf numFmtId="0" fontId="17" fillId="6" borderId="11" xfId="7" applyFont="1" applyFill="1" applyBorder="1" applyAlignment="1">
      <alignment horizontal="center" vertical="center" wrapText="1"/>
    </xf>
    <xf numFmtId="49" fontId="21" fillId="6" borderId="11" xfId="7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0" fontId="18" fillId="2" borderId="1" xfId="7" applyFont="1" applyFill="1" applyBorder="1" applyAlignment="1">
      <alignment horizontal="left" vertical="center" wrapText="1"/>
    </xf>
    <xf numFmtId="0" fontId="14" fillId="6" borderId="1" xfId="7" applyFont="1" applyFill="1" applyBorder="1" applyAlignment="1">
      <alignment horizontal="left" vertical="center" wrapText="1"/>
    </xf>
    <xf numFmtId="4" fontId="27" fillId="0" borderId="0" xfId="0" applyNumberFormat="1" applyFont="1"/>
    <xf numFmtId="0" fontId="5" fillId="3" borderId="1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165" fontId="24" fillId="3" borderId="13" xfId="0" applyNumberFormat="1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165" fontId="9" fillId="3" borderId="13" xfId="0" applyNumberFormat="1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left" vertical="center" wrapText="1"/>
    </xf>
    <xf numFmtId="0" fontId="13" fillId="3" borderId="8" xfId="0" applyFont="1" applyFill="1" applyBorder="1" applyAlignment="1">
      <alignment horizontal="left" vertical="center" wrapText="1"/>
    </xf>
    <xf numFmtId="0" fontId="13" fillId="3" borderId="12" xfId="0" applyFont="1" applyFill="1" applyBorder="1" applyAlignment="1">
      <alignment horizontal="left" vertical="center" wrapText="1"/>
    </xf>
    <xf numFmtId="165" fontId="24" fillId="3" borderId="13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9" fillId="0" borderId="0" xfId="7" applyFont="1" applyAlignment="1">
      <alignment horizontal="center" vertical="center"/>
    </xf>
    <xf numFmtId="0" fontId="13" fillId="0" borderId="1" xfId="7" applyFont="1" applyBorder="1" applyAlignment="1">
      <alignment horizontal="center" vertical="center" wrapText="1"/>
    </xf>
    <xf numFmtId="0" fontId="2" fillId="0" borderId="1" xfId="7" applyBorder="1" applyAlignment="1">
      <alignment horizontal="center" vertical="center" wrapText="1"/>
    </xf>
    <xf numFmtId="3" fontId="13" fillId="0" borderId="1" xfId="7" applyNumberFormat="1" applyFont="1" applyBorder="1" applyAlignment="1">
      <alignment horizontal="center" vertical="center" wrapText="1"/>
    </xf>
    <xf numFmtId="3" fontId="2" fillId="0" borderId="1" xfId="7" applyNumberFormat="1" applyBorder="1" applyAlignment="1">
      <alignment horizontal="center" vertical="center" wrapText="1"/>
    </xf>
    <xf numFmtId="0" fontId="13" fillId="0" borderId="15" xfId="7" applyFont="1" applyBorder="1" applyAlignment="1">
      <alignment horizontal="center" vertical="center" textRotation="90" wrapText="1"/>
    </xf>
    <xf numFmtId="0" fontId="2" fillId="0" borderId="11" xfId="7" applyBorder="1" applyAlignment="1">
      <alignment horizontal="center" vertical="center" textRotation="90" wrapText="1"/>
    </xf>
  </cellXfs>
  <cellStyles count="10">
    <cellStyle name="Comma 2" xfId="1"/>
    <cellStyle name="Comma 2 2" xfId="2"/>
    <cellStyle name="left_arm10_BordWW_900" xfId="3"/>
    <cellStyle name="Normal 3" xfId="4"/>
    <cellStyle name="rgt_arm14_Money_900" xfId="5"/>
    <cellStyle name="Обычный" xfId="0" builtinId="0"/>
    <cellStyle name="Обычный 2" xfId="6"/>
    <cellStyle name="Обычный 2 2" xfId="7"/>
    <cellStyle name="Обычный 3" xfId="9"/>
    <cellStyle name="Финансовый 2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A113"/>
  <sheetViews>
    <sheetView zoomScale="120" zoomScaleNormal="120" workbookViewId="0">
      <selection activeCell="A10" sqref="A10"/>
    </sheetView>
  </sheetViews>
  <sheetFormatPr defaultRowHeight="10.5"/>
  <cols>
    <col min="1" max="1" width="19.33203125" style="9" customWidth="1"/>
    <col min="2" max="2" width="47.5" style="19" customWidth="1"/>
    <col min="3" max="3" width="13.33203125" style="9" customWidth="1"/>
    <col min="4" max="4" width="14.6640625" style="9" customWidth="1"/>
    <col min="5" max="5" width="16.6640625" style="9" customWidth="1"/>
    <col min="6" max="6" width="13.33203125" style="9" customWidth="1"/>
    <col min="7" max="7" width="15.1640625" style="9" customWidth="1"/>
    <col min="8" max="8" width="15.83203125" style="9" customWidth="1"/>
    <col min="9" max="9" width="13.33203125" style="9" customWidth="1"/>
    <col min="10" max="11" width="15.1640625" style="1" customWidth="1"/>
    <col min="12" max="15" width="13" style="1" customWidth="1"/>
    <col min="16" max="16" width="15" style="1" customWidth="1"/>
    <col min="17" max="18" width="14.33203125" style="1" customWidth="1"/>
    <col min="19" max="19" width="15" style="1" customWidth="1"/>
    <col min="20" max="20" width="15.6640625" style="1" customWidth="1"/>
    <col min="21" max="21" width="13.5" style="1" customWidth="1"/>
    <col min="22" max="22" width="44.6640625" style="10" customWidth="1"/>
    <col min="23" max="16384" width="9.33203125" style="10"/>
  </cols>
  <sheetData>
    <row r="2" spans="1:22" ht="20.25" customHeight="1">
      <c r="L2" s="2"/>
      <c r="M2" s="2"/>
      <c r="N2" s="2"/>
      <c r="O2" s="2"/>
      <c r="R2" s="2"/>
      <c r="U2" s="11"/>
      <c r="V2" s="11" t="s">
        <v>187</v>
      </c>
    </row>
    <row r="3" spans="1:22" ht="1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2" ht="27" customHeight="1">
      <c r="A4" s="150" t="s">
        <v>237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</row>
    <row r="5" spans="1:22" ht="21" customHeight="1" thickBot="1">
      <c r="S5" s="3"/>
      <c r="V5" s="13" t="s">
        <v>0</v>
      </c>
    </row>
    <row r="6" spans="1:22" ht="41.25" customHeight="1">
      <c r="A6" s="153" t="s">
        <v>1</v>
      </c>
      <c r="B6" s="148" t="s">
        <v>2</v>
      </c>
      <c r="C6" s="148" t="s">
        <v>3</v>
      </c>
      <c r="D6" s="152" t="s">
        <v>238</v>
      </c>
      <c r="E6" s="152"/>
      <c r="F6" s="152"/>
      <c r="G6" s="152" t="s">
        <v>239</v>
      </c>
      <c r="H6" s="152"/>
      <c r="I6" s="152"/>
      <c r="J6" s="152" t="s">
        <v>185</v>
      </c>
      <c r="K6" s="152"/>
      <c r="L6" s="152"/>
      <c r="M6" s="160" t="s">
        <v>240</v>
      </c>
      <c r="N6" s="160"/>
      <c r="O6" s="160"/>
      <c r="P6" s="155" t="s">
        <v>235</v>
      </c>
      <c r="Q6" s="155"/>
      <c r="R6" s="155"/>
      <c r="S6" s="155" t="s">
        <v>241</v>
      </c>
      <c r="T6" s="155"/>
      <c r="U6" s="155"/>
      <c r="V6" s="14" t="s">
        <v>184</v>
      </c>
    </row>
    <row r="7" spans="1:22" ht="21" customHeight="1">
      <c r="A7" s="154"/>
      <c r="B7" s="149"/>
      <c r="C7" s="149"/>
      <c r="D7" s="151" t="s">
        <v>4</v>
      </c>
      <c r="E7" s="151" t="s">
        <v>5</v>
      </c>
      <c r="F7" s="151"/>
      <c r="G7" s="151" t="s">
        <v>4</v>
      </c>
      <c r="H7" s="151" t="s">
        <v>5</v>
      </c>
      <c r="I7" s="151"/>
      <c r="J7" s="151" t="s">
        <v>4</v>
      </c>
      <c r="K7" s="151" t="s">
        <v>5</v>
      </c>
      <c r="L7" s="151"/>
      <c r="M7" s="151" t="s">
        <v>4</v>
      </c>
      <c r="N7" s="151" t="s">
        <v>5</v>
      </c>
      <c r="O7" s="151"/>
      <c r="P7" s="151" t="s">
        <v>4</v>
      </c>
      <c r="Q7" s="151" t="s">
        <v>5</v>
      </c>
      <c r="R7" s="151"/>
      <c r="S7" s="151" t="s">
        <v>4</v>
      </c>
      <c r="T7" s="151" t="s">
        <v>5</v>
      </c>
      <c r="U7" s="151"/>
      <c r="V7" s="161" t="s">
        <v>186</v>
      </c>
    </row>
    <row r="8" spans="1:22" ht="33" customHeight="1">
      <c r="A8" s="154"/>
      <c r="B8" s="149"/>
      <c r="C8" s="149"/>
      <c r="D8" s="151"/>
      <c r="E8" s="4" t="s">
        <v>6</v>
      </c>
      <c r="F8" s="4" t="s">
        <v>7</v>
      </c>
      <c r="G8" s="151"/>
      <c r="H8" s="4" t="s">
        <v>6</v>
      </c>
      <c r="I8" s="4" t="s">
        <v>7</v>
      </c>
      <c r="J8" s="151"/>
      <c r="K8" s="4" t="s">
        <v>6</v>
      </c>
      <c r="L8" s="4" t="s">
        <v>7</v>
      </c>
      <c r="M8" s="151"/>
      <c r="N8" s="4" t="s">
        <v>6</v>
      </c>
      <c r="O8" s="4" t="s">
        <v>7</v>
      </c>
      <c r="P8" s="151"/>
      <c r="Q8" s="4" t="s">
        <v>6</v>
      </c>
      <c r="R8" s="4" t="s">
        <v>7</v>
      </c>
      <c r="S8" s="151"/>
      <c r="T8" s="4" t="s">
        <v>6</v>
      </c>
      <c r="U8" s="4" t="s">
        <v>7</v>
      </c>
      <c r="V8" s="161"/>
    </row>
    <row r="9" spans="1:22" s="7" customFormat="1" ht="23.25" customHeight="1">
      <c r="A9" s="1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27">
        <v>10</v>
      </c>
      <c r="K9" s="27">
        <v>11</v>
      </c>
      <c r="L9" s="27">
        <v>12</v>
      </c>
      <c r="M9" s="6">
        <v>13</v>
      </c>
      <c r="N9" s="6">
        <v>14</v>
      </c>
      <c r="O9" s="6">
        <v>15</v>
      </c>
      <c r="P9" s="6">
        <v>16</v>
      </c>
      <c r="Q9" s="6">
        <v>17</v>
      </c>
      <c r="R9" s="6">
        <v>18</v>
      </c>
      <c r="S9" s="6">
        <v>19</v>
      </c>
      <c r="T9" s="6">
        <v>20</v>
      </c>
      <c r="U9" s="6">
        <v>21</v>
      </c>
      <c r="V9" s="15">
        <v>22</v>
      </c>
    </row>
    <row r="10" spans="1:22" s="7" customFormat="1" ht="120.75" customHeight="1">
      <c r="A10" s="20" t="s">
        <v>8</v>
      </c>
      <c r="B10" s="21" t="s">
        <v>9</v>
      </c>
      <c r="C10" s="70" t="s">
        <v>10</v>
      </c>
      <c r="D10" s="71">
        <f>E10+F10</f>
        <v>1807815.3</v>
      </c>
      <c r="E10" s="72">
        <v>1675230</v>
      </c>
      <c r="F10" s="72">
        <v>132585.29999999999</v>
      </c>
      <c r="G10" s="71">
        <f>H10+I10</f>
        <v>2017020.7</v>
      </c>
      <c r="H10" s="72">
        <v>1862795</v>
      </c>
      <c r="I10" s="72">
        <v>154225.70000000001</v>
      </c>
      <c r="J10" s="71">
        <f>K10+L10</f>
        <v>2055025.1</v>
      </c>
      <c r="K10" s="72">
        <v>1516125.1</v>
      </c>
      <c r="L10" s="72">
        <v>538900</v>
      </c>
      <c r="M10" s="71">
        <f>M12+M46+M62</f>
        <v>214576</v>
      </c>
      <c r="N10" s="71">
        <v>0</v>
      </c>
      <c r="O10" s="71">
        <v>0</v>
      </c>
      <c r="P10" s="71">
        <f>R10+Q10</f>
        <v>1872480.3</v>
      </c>
      <c r="Q10" s="72">
        <f>Q12+Q46+Q62</f>
        <v>1872480.3</v>
      </c>
      <c r="R10" s="71"/>
      <c r="S10" s="71">
        <f>U10+T10</f>
        <v>1872480.3</v>
      </c>
      <c r="T10" s="72">
        <f>T12+T46+T62</f>
        <v>1872480.3</v>
      </c>
      <c r="U10" s="71"/>
      <c r="V10" s="73" t="s">
        <v>203</v>
      </c>
    </row>
    <row r="11" spans="1:22" ht="16.5" customHeight="1">
      <c r="A11" s="17"/>
      <c r="B11" s="22" t="s">
        <v>5</v>
      </c>
      <c r="C11" s="74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6"/>
    </row>
    <row r="12" spans="1:22" s="7" customFormat="1" ht="40.5" customHeight="1">
      <c r="A12" s="20" t="s">
        <v>11</v>
      </c>
      <c r="B12" s="21" t="s">
        <v>12</v>
      </c>
      <c r="C12" s="70" t="s">
        <v>13</v>
      </c>
      <c r="D12" s="72">
        <f>E12</f>
        <v>153277.59999999998</v>
      </c>
      <c r="E12" s="72">
        <f>E14+E19+E22+E42</f>
        <v>153277.59999999998</v>
      </c>
      <c r="F12" s="71"/>
      <c r="G12" s="72">
        <f>H12</f>
        <v>214820</v>
      </c>
      <c r="H12" s="72">
        <f>H14+H19+H22+H42</f>
        <v>214820</v>
      </c>
      <c r="I12" s="71"/>
      <c r="J12" s="72">
        <f>K12</f>
        <v>232520</v>
      </c>
      <c r="K12" s="72">
        <f>K14+K19+K22+K42</f>
        <v>232520</v>
      </c>
      <c r="L12" s="71"/>
      <c r="M12" s="71">
        <f>N12</f>
        <v>17700</v>
      </c>
      <c r="N12" s="71">
        <f>K12-H12</f>
        <v>17700</v>
      </c>
      <c r="O12" s="71" t="s">
        <v>183</v>
      </c>
      <c r="P12" s="72">
        <f>Q12</f>
        <v>232520</v>
      </c>
      <c r="Q12" s="72">
        <f>Q14+Q19+Q22+Q42</f>
        <v>232520</v>
      </c>
      <c r="R12" s="71"/>
      <c r="S12" s="72">
        <f>T12</f>
        <v>232520</v>
      </c>
      <c r="T12" s="72">
        <f>T14+T19+T22+T42</f>
        <v>232520</v>
      </c>
      <c r="U12" s="71"/>
      <c r="V12" s="77"/>
    </row>
    <row r="13" spans="1:22" ht="19.5" customHeight="1">
      <c r="A13" s="17"/>
      <c r="B13" s="22" t="s">
        <v>5</v>
      </c>
      <c r="C13" s="74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6"/>
    </row>
    <row r="14" spans="1:22" s="7" customFormat="1" ht="39.75" customHeight="1">
      <c r="A14" s="20" t="s">
        <v>14</v>
      </c>
      <c r="B14" s="21" t="s">
        <v>15</v>
      </c>
      <c r="C14" s="70" t="s">
        <v>16</v>
      </c>
      <c r="D14" s="72">
        <f>E14</f>
        <v>0</v>
      </c>
      <c r="E14" s="72">
        <f>E16+E17+E18</f>
        <v>0</v>
      </c>
      <c r="F14" s="71" t="s">
        <v>183</v>
      </c>
      <c r="G14" s="72">
        <f>H14</f>
        <v>61300</v>
      </c>
      <c r="H14" s="72">
        <f>H16+H17+H18</f>
        <v>61300</v>
      </c>
      <c r="I14" s="71" t="s">
        <v>183</v>
      </c>
      <c r="J14" s="72">
        <f>K14</f>
        <v>68300</v>
      </c>
      <c r="K14" s="72">
        <f>K16+K17+K18</f>
        <v>68300</v>
      </c>
      <c r="L14" s="71" t="s">
        <v>183</v>
      </c>
      <c r="M14" s="71">
        <f>N14</f>
        <v>7000</v>
      </c>
      <c r="N14" s="71">
        <f>K14-H14</f>
        <v>7000</v>
      </c>
      <c r="O14" s="71" t="s">
        <v>183</v>
      </c>
      <c r="P14" s="72">
        <f>Q14</f>
        <v>68300</v>
      </c>
      <c r="Q14" s="72">
        <f>Q16+Q17+Q18</f>
        <v>68300</v>
      </c>
      <c r="R14" s="71"/>
      <c r="S14" s="72">
        <f>T14</f>
        <v>68300</v>
      </c>
      <c r="T14" s="72">
        <f>T16+T17+T18</f>
        <v>68300</v>
      </c>
      <c r="U14" s="71"/>
      <c r="V14" s="77"/>
    </row>
    <row r="15" spans="1:22" ht="12.75" customHeight="1">
      <c r="A15" s="17"/>
      <c r="B15" s="22" t="s">
        <v>5</v>
      </c>
      <c r="C15" s="74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6"/>
    </row>
    <row r="16" spans="1:22" s="7" customFormat="1" ht="40.5" customHeight="1">
      <c r="A16" s="8" t="s">
        <v>17</v>
      </c>
      <c r="B16" s="23" t="s">
        <v>18</v>
      </c>
      <c r="C16" s="79" t="s">
        <v>10</v>
      </c>
      <c r="D16" s="72">
        <f>E16</f>
        <v>0</v>
      </c>
      <c r="E16" s="80"/>
      <c r="F16" s="78" t="s">
        <v>183</v>
      </c>
      <c r="G16" s="78">
        <f>H16</f>
        <v>4000</v>
      </c>
      <c r="H16" s="80">
        <v>4000</v>
      </c>
      <c r="I16" s="78"/>
      <c r="J16" s="78">
        <f>K16</f>
        <v>4000</v>
      </c>
      <c r="K16" s="80">
        <v>4000</v>
      </c>
      <c r="L16" s="78"/>
      <c r="M16" s="78">
        <f>N16</f>
        <v>0</v>
      </c>
      <c r="N16" s="78">
        <f t="shared" ref="N16:N52" si="0">K16-H16</f>
        <v>0</v>
      </c>
      <c r="O16" s="78" t="s">
        <v>183</v>
      </c>
      <c r="P16" s="78">
        <f>Q16</f>
        <v>4000</v>
      </c>
      <c r="Q16" s="80">
        <v>4000</v>
      </c>
      <c r="R16" s="78"/>
      <c r="S16" s="78">
        <f>T16</f>
        <v>4000</v>
      </c>
      <c r="T16" s="80">
        <v>4000</v>
      </c>
      <c r="U16" s="78"/>
      <c r="V16" s="156" t="s">
        <v>204</v>
      </c>
    </row>
    <row r="17" spans="1:22" s="7" customFormat="1" ht="33.75" customHeight="1">
      <c r="A17" s="8">
        <v>1112</v>
      </c>
      <c r="B17" s="23" t="s">
        <v>19</v>
      </c>
      <c r="C17" s="79" t="s">
        <v>10</v>
      </c>
      <c r="D17" s="72">
        <f>E17</f>
        <v>0</v>
      </c>
      <c r="E17" s="80"/>
      <c r="F17" s="78" t="s">
        <v>183</v>
      </c>
      <c r="G17" s="78">
        <f t="shared" ref="G17:G18" si="1">H17</f>
        <v>4300</v>
      </c>
      <c r="H17" s="80">
        <v>4300</v>
      </c>
      <c r="I17" s="78"/>
      <c r="J17" s="78">
        <f t="shared" ref="J17:J18" si="2">K17</f>
        <v>4300</v>
      </c>
      <c r="K17" s="80">
        <v>4300</v>
      </c>
      <c r="L17" s="78"/>
      <c r="M17" s="78">
        <f>N17</f>
        <v>0</v>
      </c>
      <c r="N17" s="78">
        <f t="shared" si="0"/>
        <v>0</v>
      </c>
      <c r="O17" s="78" t="s">
        <v>183</v>
      </c>
      <c r="P17" s="78">
        <f t="shared" ref="P17:P18" si="3">Q17</f>
        <v>4300</v>
      </c>
      <c r="Q17" s="80">
        <v>4300</v>
      </c>
      <c r="R17" s="78"/>
      <c r="S17" s="78">
        <f t="shared" ref="S17:S18" si="4">T17</f>
        <v>4300</v>
      </c>
      <c r="T17" s="80">
        <v>4300</v>
      </c>
      <c r="U17" s="78"/>
      <c r="V17" s="158"/>
    </row>
    <row r="18" spans="1:22" s="7" customFormat="1" ht="33.75" customHeight="1">
      <c r="A18" s="8" t="s">
        <v>20</v>
      </c>
      <c r="B18" s="23" t="s">
        <v>21</v>
      </c>
      <c r="C18" s="79" t="s">
        <v>10</v>
      </c>
      <c r="D18" s="72">
        <f>E18</f>
        <v>0</v>
      </c>
      <c r="E18" s="80"/>
      <c r="F18" s="78" t="s">
        <v>183</v>
      </c>
      <c r="G18" s="78">
        <f t="shared" si="1"/>
        <v>53000</v>
      </c>
      <c r="H18" s="80">
        <v>53000</v>
      </c>
      <c r="I18" s="78"/>
      <c r="J18" s="78">
        <f t="shared" si="2"/>
        <v>60000</v>
      </c>
      <c r="K18" s="81">
        <v>60000</v>
      </c>
      <c r="L18" s="78"/>
      <c r="M18" s="78">
        <f>N18</f>
        <v>7000</v>
      </c>
      <c r="N18" s="78">
        <f t="shared" si="0"/>
        <v>7000</v>
      </c>
      <c r="O18" s="78" t="s">
        <v>183</v>
      </c>
      <c r="P18" s="78">
        <f t="shared" si="3"/>
        <v>60000</v>
      </c>
      <c r="Q18" s="81">
        <v>60000</v>
      </c>
      <c r="R18" s="78"/>
      <c r="S18" s="78">
        <f t="shared" si="4"/>
        <v>60000</v>
      </c>
      <c r="T18" s="81">
        <v>60000</v>
      </c>
      <c r="U18" s="78"/>
      <c r="V18" s="73" t="s">
        <v>190</v>
      </c>
    </row>
    <row r="19" spans="1:22" s="7" customFormat="1" ht="19.5" customHeight="1">
      <c r="A19" s="20" t="s">
        <v>22</v>
      </c>
      <c r="B19" s="21" t="s">
        <v>23</v>
      </c>
      <c r="C19" s="70" t="s">
        <v>24</v>
      </c>
      <c r="D19" s="72">
        <f>D21</f>
        <v>141729.79999999999</v>
      </c>
      <c r="E19" s="72">
        <f>E21</f>
        <v>141729.79999999999</v>
      </c>
      <c r="F19" s="71" t="s">
        <v>183</v>
      </c>
      <c r="G19" s="72">
        <f>G21</f>
        <v>0</v>
      </c>
      <c r="H19" s="72">
        <f>H21</f>
        <v>140000</v>
      </c>
      <c r="I19" s="71" t="s">
        <v>183</v>
      </c>
      <c r="J19" s="72">
        <f>J21</f>
        <v>0</v>
      </c>
      <c r="K19" s="72">
        <f>K21</f>
        <v>150000</v>
      </c>
      <c r="L19" s="71" t="s">
        <v>183</v>
      </c>
      <c r="M19" s="71">
        <f>N19</f>
        <v>10000</v>
      </c>
      <c r="N19" s="78">
        <f t="shared" si="0"/>
        <v>10000</v>
      </c>
      <c r="O19" s="71" t="s">
        <v>183</v>
      </c>
      <c r="P19" s="72">
        <f>P21</f>
        <v>0</v>
      </c>
      <c r="Q19" s="72">
        <f>Q21</f>
        <v>150000</v>
      </c>
      <c r="R19" s="71"/>
      <c r="S19" s="72">
        <f>S21</f>
        <v>0</v>
      </c>
      <c r="T19" s="72">
        <f>T21</f>
        <v>150000</v>
      </c>
      <c r="U19" s="71"/>
      <c r="V19" s="77"/>
    </row>
    <row r="20" spans="1:22" ht="16.5" customHeight="1">
      <c r="A20" s="17"/>
      <c r="B20" s="22" t="s">
        <v>5</v>
      </c>
      <c r="C20" s="74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>
        <f t="shared" si="0"/>
        <v>0</v>
      </c>
      <c r="O20" s="75"/>
      <c r="P20" s="75"/>
      <c r="Q20" s="75"/>
      <c r="R20" s="75"/>
      <c r="S20" s="75"/>
      <c r="T20" s="75"/>
      <c r="U20" s="75"/>
      <c r="V20" s="76"/>
    </row>
    <row r="21" spans="1:22" s="7" customFormat="1" ht="148.5" customHeight="1">
      <c r="A21" s="8" t="s">
        <v>25</v>
      </c>
      <c r="B21" s="23" t="s">
        <v>26</v>
      </c>
      <c r="C21" s="79" t="s">
        <v>10</v>
      </c>
      <c r="D21" s="82">
        <f>SUM(E21,F21)</f>
        <v>141729.79999999999</v>
      </c>
      <c r="E21" s="83">
        <v>141729.79999999999</v>
      </c>
      <c r="F21" s="84" t="s">
        <v>183</v>
      </c>
      <c r="G21" s="84"/>
      <c r="H21" s="83">
        <v>140000</v>
      </c>
      <c r="I21" s="84"/>
      <c r="J21" s="84"/>
      <c r="K21" s="85">
        <v>150000</v>
      </c>
      <c r="L21" s="84"/>
      <c r="M21" s="84">
        <f>N21</f>
        <v>10000</v>
      </c>
      <c r="N21" s="84">
        <f t="shared" si="0"/>
        <v>10000</v>
      </c>
      <c r="O21" s="84" t="s">
        <v>183</v>
      </c>
      <c r="P21" s="84"/>
      <c r="Q21" s="85">
        <v>150000</v>
      </c>
      <c r="R21" s="84"/>
      <c r="S21" s="84"/>
      <c r="T21" s="85">
        <v>150000</v>
      </c>
      <c r="U21" s="84"/>
      <c r="V21" s="73" t="s">
        <v>205</v>
      </c>
    </row>
    <row r="22" spans="1:22" s="7" customFormat="1" ht="100.5" customHeight="1">
      <c r="A22" s="20" t="s">
        <v>27</v>
      </c>
      <c r="B22" s="21" t="s">
        <v>28</v>
      </c>
      <c r="C22" s="70" t="s">
        <v>29</v>
      </c>
      <c r="D22" s="71">
        <f>D24+D25+D26+D27+D28+D29+D30+D31+D32+D33+D34+D35+D36+D37+D38+D39+D40+D41</f>
        <v>6688.9</v>
      </c>
      <c r="E22" s="71">
        <f>E24+E25+E26+E27+E28+E29+E30+E31+E32+E33+E34+E35+E36+E37+E38+E39+E40+E41</f>
        <v>6688.9</v>
      </c>
      <c r="F22" s="71" t="s">
        <v>183</v>
      </c>
      <c r="G22" s="71">
        <f>G24+G25+G26+G27+G28+G29+G30+G31+G32+G33+G34+G35+G36+G37+G38+G39+G40+G41</f>
        <v>8220</v>
      </c>
      <c r="H22" s="71">
        <f>H24+H25+H26+H27+H28+H29+H30+H31+H32+H33+H34+H35+H36+H37+H38+H39+H40+H41</f>
        <v>8220</v>
      </c>
      <c r="I22" s="71" t="s">
        <v>183</v>
      </c>
      <c r="J22" s="71">
        <f>J24+J25+J26+J27+J28+J29+J30+J31+J32+J33+J34+J35+J36+J37+J38+J39+J40+J41</f>
        <v>8720</v>
      </c>
      <c r="K22" s="71">
        <f>K24+K25+K26+K27+K28+K29+K30+K31+K32+K33+K34+K35+K36+K37+K38+K39+K40+K41</f>
        <v>8720</v>
      </c>
      <c r="L22" s="71" t="s">
        <v>183</v>
      </c>
      <c r="M22" s="71">
        <f>N22</f>
        <v>500</v>
      </c>
      <c r="N22" s="78">
        <f t="shared" si="0"/>
        <v>500</v>
      </c>
      <c r="O22" s="71" t="s">
        <v>183</v>
      </c>
      <c r="P22" s="71">
        <f>P24+P25+P26+P27+P28+P29+P30+P31+P32+P33+P34+P35+P36+P37+P38+P39+P40+P41</f>
        <v>8720</v>
      </c>
      <c r="Q22" s="71">
        <f>Q24+Q25+Q26+Q27+Q28+Q29+Q30+Q31+Q32+Q33+Q34+Q35+Q36+Q37+Q38+Q39+Q40+Q41</f>
        <v>8720</v>
      </c>
      <c r="R22" s="71"/>
      <c r="S22" s="71">
        <f>S24+S25+S26+S27+S28+S29+S30+S31+S32+S33+S34+S35+S36+S37+S38+S39+S40+S41</f>
        <v>8720</v>
      </c>
      <c r="T22" s="71">
        <f>T24+T25+T26+T27+T28+T29+T30+T31+T32+T33+T34+T35+T36+T37+T38+T39+T40+T41</f>
        <v>8720</v>
      </c>
      <c r="U22" s="71"/>
      <c r="V22" s="73" t="s">
        <v>191</v>
      </c>
    </row>
    <row r="23" spans="1:22" ht="12.75" customHeight="1">
      <c r="A23" s="17"/>
      <c r="B23" s="22" t="s">
        <v>5</v>
      </c>
      <c r="C23" s="74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>
        <f t="shared" si="0"/>
        <v>0</v>
      </c>
      <c r="O23" s="75"/>
      <c r="P23" s="75"/>
      <c r="Q23" s="75"/>
      <c r="R23" s="75"/>
      <c r="S23" s="75"/>
      <c r="T23" s="75"/>
      <c r="U23" s="75"/>
      <c r="V23" s="86"/>
    </row>
    <row r="24" spans="1:22" ht="49.5" customHeight="1">
      <c r="A24" s="17" t="s">
        <v>30</v>
      </c>
      <c r="B24" s="22" t="s">
        <v>31</v>
      </c>
      <c r="C24" s="74" t="s">
        <v>10</v>
      </c>
      <c r="D24" s="84">
        <f t="shared" ref="D24:D29" si="5">E24</f>
        <v>1694.1</v>
      </c>
      <c r="E24" s="83">
        <v>1694.1</v>
      </c>
      <c r="F24" s="84" t="s">
        <v>183</v>
      </c>
      <c r="G24" s="84">
        <f>H24</f>
        <v>2000</v>
      </c>
      <c r="H24" s="83">
        <v>2000</v>
      </c>
      <c r="I24" s="84"/>
      <c r="J24" s="84">
        <f>K24</f>
        <v>2500</v>
      </c>
      <c r="K24" s="85">
        <v>2500</v>
      </c>
      <c r="L24" s="75"/>
      <c r="M24" s="75">
        <f>N24</f>
        <v>500</v>
      </c>
      <c r="N24" s="75">
        <f t="shared" si="0"/>
        <v>500</v>
      </c>
      <c r="O24" s="75" t="s">
        <v>183</v>
      </c>
      <c r="P24" s="84">
        <f>Q24</f>
        <v>2500</v>
      </c>
      <c r="Q24" s="85">
        <v>2500</v>
      </c>
      <c r="R24" s="75"/>
      <c r="S24" s="84">
        <f>T24</f>
        <v>2500</v>
      </c>
      <c r="T24" s="85">
        <v>2500</v>
      </c>
      <c r="U24" s="75"/>
      <c r="V24" s="87" t="s">
        <v>206</v>
      </c>
    </row>
    <row r="25" spans="1:22" ht="118.5" customHeight="1">
      <c r="A25" s="17" t="s">
        <v>32</v>
      </c>
      <c r="B25" s="22" t="s">
        <v>33</v>
      </c>
      <c r="C25" s="74" t="s">
        <v>10</v>
      </c>
      <c r="D25" s="84">
        <f t="shared" si="5"/>
        <v>0</v>
      </c>
      <c r="E25" s="84"/>
      <c r="F25" s="84" t="s">
        <v>183</v>
      </c>
      <c r="G25" s="84"/>
      <c r="H25" s="84"/>
      <c r="I25" s="84"/>
      <c r="J25" s="84"/>
      <c r="K25" s="84"/>
      <c r="L25" s="75"/>
      <c r="M25" s="75">
        <f>N25</f>
        <v>0</v>
      </c>
      <c r="N25" s="75">
        <f t="shared" si="0"/>
        <v>0</v>
      </c>
      <c r="O25" s="75" t="s">
        <v>183</v>
      </c>
      <c r="P25" s="84"/>
      <c r="Q25" s="84"/>
      <c r="R25" s="75"/>
      <c r="S25" s="84"/>
      <c r="T25" s="84"/>
      <c r="U25" s="75"/>
      <c r="V25" s="87" t="s">
        <v>207</v>
      </c>
    </row>
    <row r="26" spans="1:22" ht="45" customHeight="1">
      <c r="A26" s="17" t="s">
        <v>34</v>
      </c>
      <c r="B26" s="22" t="s">
        <v>35</v>
      </c>
      <c r="C26" s="74" t="s">
        <v>10</v>
      </c>
      <c r="D26" s="84">
        <f t="shared" si="5"/>
        <v>0</v>
      </c>
      <c r="E26" s="84"/>
      <c r="F26" s="84" t="s">
        <v>183</v>
      </c>
      <c r="G26" s="84">
        <f>H26</f>
        <v>50</v>
      </c>
      <c r="H26" s="83">
        <v>50</v>
      </c>
      <c r="I26" s="84"/>
      <c r="J26" s="84">
        <f>K26</f>
        <v>50</v>
      </c>
      <c r="K26" s="83">
        <v>50</v>
      </c>
      <c r="L26" s="75"/>
      <c r="M26" s="75">
        <v>0</v>
      </c>
      <c r="N26" s="75">
        <f t="shared" si="0"/>
        <v>0</v>
      </c>
      <c r="O26" s="75" t="s">
        <v>183</v>
      </c>
      <c r="P26" s="84">
        <f>Q26</f>
        <v>50</v>
      </c>
      <c r="Q26" s="83">
        <v>50</v>
      </c>
      <c r="R26" s="75"/>
      <c r="S26" s="84">
        <f>T26</f>
        <v>50</v>
      </c>
      <c r="T26" s="83">
        <v>50</v>
      </c>
      <c r="U26" s="75"/>
      <c r="V26" s="87" t="s">
        <v>192</v>
      </c>
    </row>
    <row r="27" spans="1:22" ht="51.75" customHeight="1">
      <c r="A27" s="17" t="s">
        <v>36</v>
      </c>
      <c r="B27" s="22" t="s">
        <v>37</v>
      </c>
      <c r="C27" s="74" t="s">
        <v>10</v>
      </c>
      <c r="D27" s="84">
        <f t="shared" si="5"/>
        <v>535</v>
      </c>
      <c r="E27" s="83">
        <v>535</v>
      </c>
      <c r="F27" s="84" t="s">
        <v>183</v>
      </c>
      <c r="G27" s="84">
        <f t="shared" ref="G27:G41" si="6">H27</f>
        <v>600</v>
      </c>
      <c r="H27" s="83">
        <v>600</v>
      </c>
      <c r="I27" s="84"/>
      <c r="J27" s="84">
        <f t="shared" ref="J27:J41" si="7">K27</f>
        <v>600</v>
      </c>
      <c r="K27" s="83">
        <v>600</v>
      </c>
      <c r="L27" s="75"/>
      <c r="M27" s="75">
        <f t="shared" ref="M27:M36" si="8">N27</f>
        <v>0</v>
      </c>
      <c r="N27" s="75">
        <f t="shared" si="0"/>
        <v>0</v>
      </c>
      <c r="O27" s="75" t="s">
        <v>183</v>
      </c>
      <c r="P27" s="84">
        <f t="shared" ref="P27:P41" si="9">Q27</f>
        <v>600</v>
      </c>
      <c r="Q27" s="83">
        <v>600</v>
      </c>
      <c r="R27" s="75"/>
      <c r="S27" s="84">
        <f t="shared" ref="S27:S41" si="10">T27</f>
        <v>600</v>
      </c>
      <c r="T27" s="83">
        <v>600</v>
      </c>
      <c r="U27" s="75"/>
      <c r="V27" s="87" t="s">
        <v>208</v>
      </c>
    </row>
    <row r="28" spans="1:22" ht="73.5" customHeight="1">
      <c r="A28" s="17" t="s">
        <v>38</v>
      </c>
      <c r="B28" s="22" t="s">
        <v>39</v>
      </c>
      <c r="C28" s="74" t="s">
        <v>10</v>
      </c>
      <c r="D28" s="84">
        <f t="shared" si="5"/>
        <v>405</v>
      </c>
      <c r="E28" s="83">
        <v>405</v>
      </c>
      <c r="F28" s="84" t="s">
        <v>183</v>
      </c>
      <c r="G28" s="84">
        <f t="shared" si="6"/>
        <v>420</v>
      </c>
      <c r="H28" s="83">
        <v>420</v>
      </c>
      <c r="I28" s="84"/>
      <c r="J28" s="84">
        <f t="shared" si="7"/>
        <v>420</v>
      </c>
      <c r="K28" s="83">
        <v>420</v>
      </c>
      <c r="L28" s="75"/>
      <c r="M28" s="75">
        <f t="shared" si="8"/>
        <v>0</v>
      </c>
      <c r="N28" s="75">
        <f t="shared" si="0"/>
        <v>0</v>
      </c>
      <c r="O28" s="75" t="s">
        <v>183</v>
      </c>
      <c r="P28" s="84">
        <f t="shared" si="9"/>
        <v>420</v>
      </c>
      <c r="Q28" s="83">
        <v>420</v>
      </c>
      <c r="R28" s="75"/>
      <c r="S28" s="84">
        <f t="shared" si="10"/>
        <v>420</v>
      </c>
      <c r="T28" s="83">
        <v>420</v>
      </c>
      <c r="U28" s="75"/>
      <c r="V28" s="87" t="s">
        <v>209</v>
      </c>
    </row>
    <row r="29" spans="1:22" ht="51.75" customHeight="1">
      <c r="A29" s="17" t="s">
        <v>40</v>
      </c>
      <c r="B29" s="22" t="s">
        <v>41</v>
      </c>
      <c r="C29" s="74" t="s">
        <v>10</v>
      </c>
      <c r="D29" s="84">
        <f t="shared" si="5"/>
        <v>75</v>
      </c>
      <c r="E29" s="83">
        <v>75</v>
      </c>
      <c r="F29" s="84" t="s">
        <v>183</v>
      </c>
      <c r="G29" s="84">
        <f t="shared" si="6"/>
        <v>100</v>
      </c>
      <c r="H29" s="83">
        <v>100</v>
      </c>
      <c r="I29" s="84"/>
      <c r="J29" s="84">
        <f t="shared" si="7"/>
        <v>100</v>
      </c>
      <c r="K29" s="83">
        <v>100</v>
      </c>
      <c r="L29" s="75"/>
      <c r="M29" s="75">
        <f t="shared" si="8"/>
        <v>0</v>
      </c>
      <c r="N29" s="75">
        <f t="shared" si="0"/>
        <v>0</v>
      </c>
      <c r="O29" s="75" t="s">
        <v>183</v>
      </c>
      <c r="P29" s="84">
        <f t="shared" si="9"/>
        <v>100</v>
      </c>
      <c r="Q29" s="83">
        <v>100</v>
      </c>
      <c r="R29" s="75"/>
      <c r="S29" s="84">
        <f t="shared" si="10"/>
        <v>100</v>
      </c>
      <c r="T29" s="83">
        <v>100</v>
      </c>
      <c r="U29" s="75"/>
      <c r="V29" s="73" t="s">
        <v>210</v>
      </c>
    </row>
    <row r="30" spans="1:22" ht="40.5" customHeight="1">
      <c r="A30" s="17" t="s">
        <v>42</v>
      </c>
      <c r="B30" s="22" t="s">
        <v>43</v>
      </c>
      <c r="C30" s="74" t="s">
        <v>10</v>
      </c>
      <c r="D30" s="84">
        <f>E30</f>
        <v>3395.5</v>
      </c>
      <c r="E30" s="83">
        <v>3395.5</v>
      </c>
      <c r="F30" s="84" t="s">
        <v>183</v>
      </c>
      <c r="G30" s="84">
        <f t="shared" si="6"/>
        <v>4200</v>
      </c>
      <c r="H30" s="83">
        <v>4200</v>
      </c>
      <c r="I30" s="84"/>
      <c r="J30" s="84">
        <f t="shared" si="7"/>
        <v>4200</v>
      </c>
      <c r="K30" s="83">
        <v>4200</v>
      </c>
      <c r="L30" s="75"/>
      <c r="M30" s="75">
        <f t="shared" si="8"/>
        <v>0</v>
      </c>
      <c r="N30" s="75">
        <f t="shared" si="0"/>
        <v>0</v>
      </c>
      <c r="O30" s="75" t="s">
        <v>183</v>
      </c>
      <c r="P30" s="84">
        <f t="shared" si="9"/>
        <v>4200</v>
      </c>
      <c r="Q30" s="83">
        <v>4200</v>
      </c>
      <c r="R30" s="75"/>
      <c r="S30" s="84">
        <f t="shared" si="10"/>
        <v>4200</v>
      </c>
      <c r="T30" s="83">
        <v>4200</v>
      </c>
      <c r="U30" s="75"/>
      <c r="V30" s="87" t="s">
        <v>193</v>
      </c>
    </row>
    <row r="31" spans="1:22" ht="66.75" customHeight="1">
      <c r="A31" s="17" t="s">
        <v>44</v>
      </c>
      <c r="B31" s="22" t="s">
        <v>45</v>
      </c>
      <c r="C31" s="74" t="s">
        <v>10</v>
      </c>
      <c r="D31" s="84">
        <f>E31</f>
        <v>0</v>
      </c>
      <c r="E31" s="83"/>
      <c r="F31" s="84" t="s">
        <v>183</v>
      </c>
      <c r="G31" s="84">
        <f t="shared" si="6"/>
        <v>0</v>
      </c>
      <c r="H31" s="83"/>
      <c r="I31" s="84"/>
      <c r="J31" s="84">
        <f t="shared" si="7"/>
        <v>0</v>
      </c>
      <c r="K31" s="83"/>
      <c r="L31" s="75"/>
      <c r="M31" s="75">
        <f t="shared" si="8"/>
        <v>0</v>
      </c>
      <c r="N31" s="75">
        <f t="shared" si="0"/>
        <v>0</v>
      </c>
      <c r="O31" s="75" t="s">
        <v>183</v>
      </c>
      <c r="P31" s="84">
        <f t="shared" si="9"/>
        <v>0</v>
      </c>
      <c r="Q31" s="83"/>
      <c r="R31" s="75"/>
      <c r="S31" s="84">
        <f t="shared" si="10"/>
        <v>0</v>
      </c>
      <c r="T31" s="83"/>
      <c r="U31" s="75"/>
      <c r="V31" s="87" t="s">
        <v>211</v>
      </c>
    </row>
    <row r="32" spans="1:22" ht="59.25" customHeight="1">
      <c r="A32" s="17" t="s">
        <v>46</v>
      </c>
      <c r="B32" s="22" t="s">
        <v>47</v>
      </c>
      <c r="C32" s="74" t="s">
        <v>10</v>
      </c>
      <c r="D32" s="84">
        <f>E32</f>
        <v>0</v>
      </c>
      <c r="E32" s="83"/>
      <c r="F32" s="84" t="s">
        <v>183</v>
      </c>
      <c r="G32" s="84">
        <f t="shared" si="6"/>
        <v>50</v>
      </c>
      <c r="H32" s="83">
        <v>50</v>
      </c>
      <c r="I32" s="84"/>
      <c r="J32" s="84">
        <f t="shared" si="7"/>
        <v>50</v>
      </c>
      <c r="K32" s="83">
        <v>50</v>
      </c>
      <c r="L32" s="75"/>
      <c r="M32" s="75">
        <f t="shared" si="8"/>
        <v>0</v>
      </c>
      <c r="N32" s="75">
        <f t="shared" si="0"/>
        <v>0</v>
      </c>
      <c r="O32" s="75" t="s">
        <v>183</v>
      </c>
      <c r="P32" s="84">
        <f t="shared" si="9"/>
        <v>50</v>
      </c>
      <c r="Q32" s="83">
        <v>50</v>
      </c>
      <c r="R32" s="75"/>
      <c r="S32" s="84">
        <f t="shared" si="10"/>
        <v>50</v>
      </c>
      <c r="T32" s="83">
        <v>50</v>
      </c>
      <c r="U32" s="75"/>
      <c r="V32" s="87" t="s">
        <v>194</v>
      </c>
    </row>
    <row r="33" spans="1:22" ht="39.75" customHeight="1">
      <c r="A33" s="17" t="s">
        <v>48</v>
      </c>
      <c r="B33" s="22" t="s">
        <v>49</v>
      </c>
      <c r="C33" s="74" t="s">
        <v>10</v>
      </c>
      <c r="D33" s="84">
        <f>E33</f>
        <v>259.39999999999998</v>
      </c>
      <c r="E33" s="83">
        <v>259.39999999999998</v>
      </c>
      <c r="F33" s="84" t="s">
        <v>183</v>
      </c>
      <c r="G33" s="84">
        <f t="shared" si="6"/>
        <v>300</v>
      </c>
      <c r="H33" s="83">
        <v>300</v>
      </c>
      <c r="I33" s="84"/>
      <c r="J33" s="84">
        <f t="shared" si="7"/>
        <v>300</v>
      </c>
      <c r="K33" s="83">
        <v>300</v>
      </c>
      <c r="L33" s="75"/>
      <c r="M33" s="75">
        <f t="shared" si="8"/>
        <v>0</v>
      </c>
      <c r="N33" s="75">
        <f t="shared" si="0"/>
        <v>0</v>
      </c>
      <c r="O33" s="75" t="s">
        <v>183</v>
      </c>
      <c r="P33" s="84">
        <f t="shared" si="9"/>
        <v>300</v>
      </c>
      <c r="Q33" s="83">
        <v>300</v>
      </c>
      <c r="R33" s="75"/>
      <c r="S33" s="84">
        <f t="shared" si="10"/>
        <v>300</v>
      </c>
      <c r="T33" s="83">
        <v>300</v>
      </c>
      <c r="U33" s="75"/>
      <c r="V33" s="87" t="s">
        <v>195</v>
      </c>
    </row>
    <row r="34" spans="1:22" ht="39" customHeight="1">
      <c r="A34" s="17" t="s">
        <v>50</v>
      </c>
      <c r="B34" s="22" t="s">
        <v>51</v>
      </c>
      <c r="C34" s="74" t="s">
        <v>10</v>
      </c>
      <c r="D34" s="84">
        <v>0</v>
      </c>
      <c r="E34" s="83"/>
      <c r="F34" s="84" t="s">
        <v>183</v>
      </c>
      <c r="G34" s="84">
        <f t="shared" si="6"/>
        <v>0</v>
      </c>
      <c r="H34" s="83"/>
      <c r="I34" s="84"/>
      <c r="J34" s="84">
        <f t="shared" si="7"/>
        <v>0</v>
      </c>
      <c r="K34" s="83"/>
      <c r="L34" s="75"/>
      <c r="M34" s="75">
        <f t="shared" si="8"/>
        <v>0</v>
      </c>
      <c r="N34" s="75">
        <f t="shared" si="0"/>
        <v>0</v>
      </c>
      <c r="O34" s="75" t="s">
        <v>183</v>
      </c>
      <c r="P34" s="84">
        <f t="shared" si="9"/>
        <v>0</v>
      </c>
      <c r="Q34" s="83"/>
      <c r="R34" s="75"/>
      <c r="S34" s="84">
        <f t="shared" si="10"/>
        <v>0</v>
      </c>
      <c r="T34" s="83"/>
      <c r="U34" s="75"/>
      <c r="V34" s="87"/>
    </row>
    <row r="35" spans="1:22" ht="118.5" customHeight="1">
      <c r="A35" s="17" t="s">
        <v>52</v>
      </c>
      <c r="B35" s="22" t="s">
        <v>53</v>
      </c>
      <c r="C35" s="74" t="s">
        <v>10</v>
      </c>
      <c r="D35" s="84">
        <f>E35</f>
        <v>319.89999999999998</v>
      </c>
      <c r="E35" s="83">
        <v>319.89999999999998</v>
      </c>
      <c r="F35" s="84" t="s">
        <v>183</v>
      </c>
      <c r="G35" s="84">
        <f t="shared" si="6"/>
        <v>500</v>
      </c>
      <c r="H35" s="83">
        <v>500</v>
      </c>
      <c r="I35" s="84"/>
      <c r="J35" s="84">
        <f t="shared" si="7"/>
        <v>500</v>
      </c>
      <c r="K35" s="83">
        <v>500</v>
      </c>
      <c r="L35" s="75"/>
      <c r="M35" s="75">
        <f t="shared" si="8"/>
        <v>0</v>
      </c>
      <c r="N35" s="75">
        <f t="shared" si="0"/>
        <v>0</v>
      </c>
      <c r="O35" s="75" t="s">
        <v>183</v>
      </c>
      <c r="P35" s="84">
        <f t="shared" si="9"/>
        <v>500</v>
      </c>
      <c r="Q35" s="83">
        <v>500</v>
      </c>
      <c r="R35" s="75"/>
      <c r="S35" s="84">
        <f t="shared" si="10"/>
        <v>500</v>
      </c>
      <c r="T35" s="83">
        <v>500</v>
      </c>
      <c r="U35" s="75"/>
      <c r="V35" s="73" t="s">
        <v>196</v>
      </c>
    </row>
    <row r="36" spans="1:22" ht="112.5" customHeight="1">
      <c r="A36" s="17" t="s">
        <v>54</v>
      </c>
      <c r="B36" s="22" t="s">
        <v>55</v>
      </c>
      <c r="C36" s="74" t="s">
        <v>10</v>
      </c>
      <c r="D36" s="84">
        <f>E36</f>
        <v>0</v>
      </c>
      <c r="E36" s="83"/>
      <c r="F36" s="84" t="s">
        <v>183</v>
      </c>
      <c r="G36" s="84">
        <f t="shared" si="6"/>
        <v>0</v>
      </c>
      <c r="H36" s="83"/>
      <c r="I36" s="84"/>
      <c r="J36" s="84">
        <f t="shared" si="7"/>
        <v>0</v>
      </c>
      <c r="K36" s="83"/>
      <c r="L36" s="75"/>
      <c r="M36" s="75">
        <f t="shared" si="8"/>
        <v>0</v>
      </c>
      <c r="N36" s="75">
        <f t="shared" si="0"/>
        <v>0</v>
      </c>
      <c r="O36" s="75" t="s">
        <v>183</v>
      </c>
      <c r="P36" s="84">
        <f t="shared" si="9"/>
        <v>0</v>
      </c>
      <c r="Q36" s="83"/>
      <c r="R36" s="75"/>
      <c r="S36" s="84">
        <f t="shared" si="10"/>
        <v>0</v>
      </c>
      <c r="T36" s="83"/>
      <c r="U36" s="75"/>
      <c r="V36" s="87" t="s">
        <v>212</v>
      </c>
    </row>
    <row r="37" spans="1:22" ht="65.25" customHeight="1">
      <c r="A37" s="17" t="s">
        <v>56</v>
      </c>
      <c r="B37" s="22" t="s">
        <v>57</v>
      </c>
      <c r="C37" s="74" t="s">
        <v>10</v>
      </c>
      <c r="D37" s="84">
        <f>E37</f>
        <v>5</v>
      </c>
      <c r="E37" s="83">
        <v>5</v>
      </c>
      <c r="F37" s="84" t="s">
        <v>183</v>
      </c>
      <c r="G37" s="84">
        <f t="shared" si="6"/>
        <v>0</v>
      </c>
      <c r="H37" s="83"/>
      <c r="I37" s="84"/>
      <c r="J37" s="84">
        <f t="shared" si="7"/>
        <v>0</v>
      </c>
      <c r="K37" s="83"/>
      <c r="L37" s="75"/>
      <c r="M37" s="75">
        <v>0</v>
      </c>
      <c r="N37" s="75">
        <f t="shared" si="0"/>
        <v>0</v>
      </c>
      <c r="O37" s="75" t="s">
        <v>183</v>
      </c>
      <c r="P37" s="84">
        <f t="shared" si="9"/>
        <v>0</v>
      </c>
      <c r="Q37" s="83"/>
      <c r="R37" s="75"/>
      <c r="S37" s="84">
        <f t="shared" si="10"/>
        <v>0</v>
      </c>
      <c r="T37" s="83"/>
      <c r="U37" s="75"/>
      <c r="V37" s="156" t="s">
        <v>218</v>
      </c>
    </row>
    <row r="38" spans="1:22" ht="49.5" customHeight="1">
      <c r="A38" s="17" t="s">
        <v>58</v>
      </c>
      <c r="B38" s="22" t="s">
        <v>59</v>
      </c>
      <c r="C38" s="74" t="s">
        <v>10</v>
      </c>
      <c r="D38" s="84">
        <v>0</v>
      </c>
      <c r="E38" s="83"/>
      <c r="F38" s="84" t="s">
        <v>183</v>
      </c>
      <c r="G38" s="84">
        <f t="shared" si="6"/>
        <v>0</v>
      </c>
      <c r="H38" s="83"/>
      <c r="I38" s="84"/>
      <c r="J38" s="84">
        <f t="shared" si="7"/>
        <v>0</v>
      </c>
      <c r="K38" s="83"/>
      <c r="L38" s="75"/>
      <c r="M38" s="75">
        <v>0</v>
      </c>
      <c r="N38" s="75">
        <f t="shared" si="0"/>
        <v>0</v>
      </c>
      <c r="O38" s="75" t="s">
        <v>183</v>
      </c>
      <c r="P38" s="84">
        <f t="shared" si="9"/>
        <v>0</v>
      </c>
      <c r="Q38" s="83"/>
      <c r="R38" s="75"/>
      <c r="S38" s="84">
        <f t="shared" si="10"/>
        <v>0</v>
      </c>
      <c r="T38" s="83"/>
      <c r="U38" s="75"/>
      <c r="V38" s="157"/>
    </row>
    <row r="39" spans="1:22" ht="37.5" customHeight="1">
      <c r="A39" s="17" t="s">
        <v>60</v>
      </c>
      <c r="B39" s="22" t="s">
        <v>61</v>
      </c>
      <c r="C39" s="74" t="s">
        <v>10</v>
      </c>
      <c r="D39" s="84">
        <v>0</v>
      </c>
      <c r="E39" s="83"/>
      <c r="F39" s="84" t="s">
        <v>183</v>
      </c>
      <c r="G39" s="84">
        <f t="shared" si="6"/>
        <v>0</v>
      </c>
      <c r="H39" s="83"/>
      <c r="I39" s="84"/>
      <c r="J39" s="84">
        <f t="shared" si="7"/>
        <v>0</v>
      </c>
      <c r="K39" s="83"/>
      <c r="L39" s="75"/>
      <c r="M39" s="75">
        <f>N39</f>
        <v>0</v>
      </c>
      <c r="N39" s="75">
        <f t="shared" si="0"/>
        <v>0</v>
      </c>
      <c r="O39" s="75" t="s">
        <v>183</v>
      </c>
      <c r="P39" s="84">
        <f t="shared" si="9"/>
        <v>0</v>
      </c>
      <c r="Q39" s="83"/>
      <c r="R39" s="75"/>
      <c r="S39" s="84">
        <f t="shared" si="10"/>
        <v>0</v>
      </c>
      <c r="T39" s="83"/>
      <c r="U39" s="75"/>
      <c r="V39" s="157"/>
    </row>
    <row r="40" spans="1:22" ht="37.5" customHeight="1">
      <c r="A40" s="17" t="s">
        <v>62</v>
      </c>
      <c r="B40" s="22" t="s">
        <v>63</v>
      </c>
      <c r="C40" s="74" t="s">
        <v>10</v>
      </c>
      <c r="D40" s="84">
        <v>0</v>
      </c>
      <c r="E40" s="83"/>
      <c r="F40" s="84" t="s">
        <v>183</v>
      </c>
      <c r="G40" s="84">
        <f t="shared" si="6"/>
        <v>0</v>
      </c>
      <c r="H40" s="83"/>
      <c r="I40" s="84"/>
      <c r="J40" s="84">
        <f t="shared" si="7"/>
        <v>0</v>
      </c>
      <c r="K40" s="83"/>
      <c r="L40" s="75"/>
      <c r="M40" s="75">
        <v>0</v>
      </c>
      <c r="N40" s="75">
        <f t="shared" si="0"/>
        <v>0</v>
      </c>
      <c r="O40" s="75" t="s">
        <v>183</v>
      </c>
      <c r="P40" s="84">
        <f t="shared" si="9"/>
        <v>0</v>
      </c>
      <c r="Q40" s="83"/>
      <c r="R40" s="75"/>
      <c r="S40" s="84">
        <f t="shared" si="10"/>
        <v>0</v>
      </c>
      <c r="T40" s="83"/>
      <c r="U40" s="75"/>
      <c r="V40" s="158"/>
    </row>
    <row r="41" spans="1:22" ht="21">
      <c r="A41" s="17" t="s">
        <v>64</v>
      </c>
      <c r="B41" s="22" t="s">
        <v>65</v>
      </c>
      <c r="C41" s="74" t="s">
        <v>10</v>
      </c>
      <c r="D41" s="84">
        <v>0</v>
      </c>
      <c r="E41" s="83"/>
      <c r="F41" s="84" t="s">
        <v>183</v>
      </c>
      <c r="G41" s="84">
        <f t="shared" si="6"/>
        <v>0</v>
      </c>
      <c r="H41" s="83"/>
      <c r="I41" s="84"/>
      <c r="J41" s="84">
        <f t="shared" si="7"/>
        <v>0</v>
      </c>
      <c r="K41" s="83"/>
      <c r="L41" s="75"/>
      <c r="M41" s="75">
        <v>0</v>
      </c>
      <c r="N41" s="75">
        <f t="shared" si="0"/>
        <v>0</v>
      </c>
      <c r="O41" s="75" t="s">
        <v>183</v>
      </c>
      <c r="P41" s="84">
        <f t="shared" si="9"/>
        <v>0</v>
      </c>
      <c r="Q41" s="83"/>
      <c r="R41" s="75"/>
      <c r="S41" s="84">
        <f t="shared" si="10"/>
        <v>0</v>
      </c>
      <c r="T41" s="83"/>
      <c r="U41" s="75"/>
      <c r="V41" s="76"/>
    </row>
    <row r="42" spans="1:22" s="7" customFormat="1" ht="41.25" customHeight="1">
      <c r="A42" s="20" t="s">
        <v>66</v>
      </c>
      <c r="B42" s="21" t="s">
        <v>67</v>
      </c>
      <c r="C42" s="70" t="s">
        <v>68</v>
      </c>
      <c r="D42" s="71">
        <f>D44+D45</f>
        <v>4858.8999999999996</v>
      </c>
      <c r="E42" s="71">
        <f>E44+E45</f>
        <v>4858.8999999999996</v>
      </c>
      <c r="F42" s="71" t="s">
        <v>183</v>
      </c>
      <c r="G42" s="71">
        <f>G44+G45</f>
        <v>5300</v>
      </c>
      <c r="H42" s="71">
        <f>H44+H45</f>
        <v>5300</v>
      </c>
      <c r="I42" s="71" t="s">
        <v>183</v>
      </c>
      <c r="J42" s="71">
        <f>J44+J45</f>
        <v>5500</v>
      </c>
      <c r="K42" s="71">
        <f>K44+K45</f>
        <v>5500</v>
      </c>
      <c r="L42" s="71" t="s">
        <v>183</v>
      </c>
      <c r="M42" s="71">
        <f>N42</f>
        <v>200</v>
      </c>
      <c r="N42" s="78">
        <f t="shared" si="0"/>
        <v>200</v>
      </c>
      <c r="O42" s="71" t="s">
        <v>183</v>
      </c>
      <c r="P42" s="71">
        <f>P44+P45</f>
        <v>5500</v>
      </c>
      <c r="Q42" s="71">
        <f>Q44+Q45</f>
        <v>5500</v>
      </c>
      <c r="R42" s="71"/>
      <c r="S42" s="71">
        <f>S44+S45</f>
        <v>5500</v>
      </c>
      <c r="T42" s="71">
        <f>T44+T45</f>
        <v>5500</v>
      </c>
      <c r="U42" s="71"/>
      <c r="V42" s="156" t="s">
        <v>213</v>
      </c>
    </row>
    <row r="43" spans="1:22" ht="18" customHeight="1">
      <c r="A43" s="17"/>
      <c r="B43" s="22" t="s">
        <v>5</v>
      </c>
      <c r="C43" s="74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>
        <f t="shared" si="0"/>
        <v>0</v>
      </c>
      <c r="O43" s="75"/>
      <c r="P43" s="75"/>
      <c r="Q43" s="75"/>
      <c r="R43" s="75"/>
      <c r="S43" s="75"/>
      <c r="T43" s="75"/>
      <c r="U43" s="75"/>
      <c r="V43" s="157"/>
    </row>
    <row r="44" spans="1:22" s="7" customFormat="1" ht="81.75" customHeight="1">
      <c r="A44" s="8" t="s">
        <v>69</v>
      </c>
      <c r="B44" s="23" t="s">
        <v>70</v>
      </c>
      <c r="C44" s="79" t="s">
        <v>10</v>
      </c>
      <c r="D44" s="84">
        <f>E44</f>
        <v>1545</v>
      </c>
      <c r="E44" s="83">
        <v>1545</v>
      </c>
      <c r="F44" s="84" t="s">
        <v>183</v>
      </c>
      <c r="G44" s="84">
        <f>H44</f>
        <v>2100</v>
      </c>
      <c r="H44" s="83">
        <v>2100</v>
      </c>
      <c r="I44" s="84"/>
      <c r="J44" s="84">
        <f>K44</f>
        <v>2200</v>
      </c>
      <c r="K44" s="85">
        <v>2200</v>
      </c>
      <c r="L44" s="84"/>
      <c r="M44" s="84">
        <f>N44</f>
        <v>100</v>
      </c>
      <c r="N44" s="84">
        <f t="shared" si="0"/>
        <v>100</v>
      </c>
      <c r="O44" s="84" t="s">
        <v>183</v>
      </c>
      <c r="P44" s="84">
        <f>Q44</f>
        <v>2200</v>
      </c>
      <c r="Q44" s="85">
        <v>2200</v>
      </c>
      <c r="R44" s="84"/>
      <c r="S44" s="84">
        <f>T44</f>
        <v>2200</v>
      </c>
      <c r="T44" s="85">
        <v>2200</v>
      </c>
      <c r="U44" s="84"/>
      <c r="V44" s="157"/>
    </row>
    <row r="45" spans="1:22" s="7" customFormat="1" ht="81.75" customHeight="1">
      <c r="A45" s="8" t="s">
        <v>71</v>
      </c>
      <c r="B45" s="23" t="s">
        <v>72</v>
      </c>
      <c r="C45" s="79" t="s">
        <v>10</v>
      </c>
      <c r="D45" s="84">
        <f>E45</f>
        <v>3313.9</v>
      </c>
      <c r="E45" s="83">
        <v>3313.9</v>
      </c>
      <c r="F45" s="84" t="s">
        <v>183</v>
      </c>
      <c r="G45" s="84">
        <f>H45</f>
        <v>3200</v>
      </c>
      <c r="H45" s="83">
        <v>3200</v>
      </c>
      <c r="I45" s="84"/>
      <c r="J45" s="84">
        <f>K45</f>
        <v>3300</v>
      </c>
      <c r="K45" s="83">
        <v>3300</v>
      </c>
      <c r="L45" s="84"/>
      <c r="M45" s="84">
        <f>N45</f>
        <v>100</v>
      </c>
      <c r="N45" s="84">
        <f t="shared" si="0"/>
        <v>100</v>
      </c>
      <c r="O45" s="84" t="s">
        <v>183</v>
      </c>
      <c r="P45" s="84">
        <f>Q45</f>
        <v>3300</v>
      </c>
      <c r="Q45" s="83">
        <v>3300</v>
      </c>
      <c r="R45" s="84"/>
      <c r="S45" s="84">
        <f>T45</f>
        <v>3300</v>
      </c>
      <c r="T45" s="83">
        <v>3300</v>
      </c>
      <c r="U45" s="84"/>
      <c r="V45" s="158"/>
    </row>
    <row r="46" spans="1:22" s="7" customFormat="1" ht="53.25" customHeight="1">
      <c r="A46" s="20" t="s">
        <v>73</v>
      </c>
      <c r="B46" s="21" t="s">
        <v>74</v>
      </c>
      <c r="C46" s="70" t="s">
        <v>75</v>
      </c>
      <c r="D46" s="71">
        <f>E46+F46</f>
        <v>1428804.3</v>
      </c>
      <c r="E46" s="71">
        <f>E48+E54+E51</f>
        <v>922365.6</v>
      </c>
      <c r="F46" s="71">
        <f>F48+F51+F59</f>
        <v>506438.7</v>
      </c>
      <c r="G46" s="71">
        <f>H46+I46</f>
        <v>1477361</v>
      </c>
      <c r="H46" s="71">
        <f>H48+H54+H51</f>
        <v>1323135.3</v>
      </c>
      <c r="I46" s="71">
        <f>I48+I51+I59</f>
        <v>154225.70000000001</v>
      </c>
      <c r="J46" s="71">
        <f>K46+L46</f>
        <v>1514161.3</v>
      </c>
      <c r="K46" s="71">
        <f>K48+K54+K51</f>
        <v>1514161.3</v>
      </c>
      <c r="L46" s="71">
        <f>L48+L51+L59</f>
        <v>0</v>
      </c>
      <c r="M46" s="88">
        <f>N46</f>
        <v>191026</v>
      </c>
      <c r="N46" s="78">
        <f t="shared" si="0"/>
        <v>191026</v>
      </c>
      <c r="O46" s="71">
        <v>0</v>
      </c>
      <c r="P46" s="71">
        <f>Q46+R46</f>
        <v>1514161.3</v>
      </c>
      <c r="Q46" s="71">
        <f>Q48+Q54+Q51</f>
        <v>1514161.3</v>
      </c>
      <c r="R46" s="71"/>
      <c r="S46" s="71">
        <f>T46+U46</f>
        <v>1514161.3</v>
      </c>
      <c r="T46" s="71">
        <f>T48+T54+T51</f>
        <v>1514161.3</v>
      </c>
      <c r="U46" s="71"/>
      <c r="V46" s="77"/>
    </row>
    <row r="47" spans="1:22" ht="12.75" customHeight="1">
      <c r="A47" s="17"/>
      <c r="B47" s="22" t="s">
        <v>5</v>
      </c>
      <c r="C47" s="74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>
        <f t="shared" si="0"/>
        <v>0</v>
      </c>
      <c r="O47" s="78"/>
      <c r="P47" s="78"/>
      <c r="Q47" s="78"/>
      <c r="R47" s="78"/>
      <c r="S47" s="78"/>
      <c r="T47" s="78"/>
      <c r="U47" s="78"/>
      <c r="V47" s="76"/>
    </row>
    <row r="48" spans="1:22" s="7" customFormat="1" ht="46.5" customHeight="1">
      <c r="A48" s="20" t="s">
        <v>76</v>
      </c>
      <c r="B48" s="21" t="s">
        <v>77</v>
      </c>
      <c r="C48" s="70" t="s">
        <v>78</v>
      </c>
      <c r="D48" s="71">
        <v>0</v>
      </c>
      <c r="E48" s="71">
        <v>0</v>
      </c>
      <c r="F48" s="71">
        <v>0</v>
      </c>
      <c r="G48" s="71"/>
      <c r="H48" s="71"/>
      <c r="I48" s="71"/>
      <c r="J48" s="71"/>
      <c r="K48" s="71"/>
      <c r="L48" s="71"/>
      <c r="M48" s="71">
        <v>0</v>
      </c>
      <c r="N48" s="78">
        <f t="shared" si="0"/>
        <v>0</v>
      </c>
      <c r="O48" s="71" t="s">
        <v>183</v>
      </c>
      <c r="P48" s="71"/>
      <c r="Q48" s="71"/>
      <c r="R48" s="71"/>
      <c r="S48" s="71"/>
      <c r="T48" s="71"/>
      <c r="U48" s="71"/>
      <c r="V48" s="77"/>
    </row>
    <row r="49" spans="1:22" ht="16.5" customHeight="1">
      <c r="A49" s="17"/>
      <c r="B49" s="22" t="s">
        <v>5</v>
      </c>
      <c r="C49" s="74"/>
      <c r="D49" s="75"/>
      <c r="E49" s="84"/>
      <c r="F49" s="84"/>
      <c r="G49" s="84"/>
      <c r="H49" s="84"/>
      <c r="I49" s="84"/>
      <c r="J49" s="84"/>
      <c r="K49" s="84"/>
      <c r="L49" s="84"/>
      <c r="M49" s="84"/>
      <c r="N49" s="84">
        <f t="shared" si="0"/>
        <v>0</v>
      </c>
      <c r="O49" s="84"/>
      <c r="P49" s="84"/>
      <c r="Q49" s="84"/>
      <c r="R49" s="84"/>
      <c r="S49" s="84"/>
      <c r="T49" s="84"/>
      <c r="U49" s="84"/>
      <c r="V49" s="76"/>
    </row>
    <row r="50" spans="1:22" s="7" customFormat="1" ht="52.5" customHeight="1">
      <c r="A50" s="8" t="s">
        <v>79</v>
      </c>
      <c r="B50" s="23" t="s">
        <v>80</v>
      </c>
      <c r="C50" s="79"/>
      <c r="D50" s="84">
        <v>0</v>
      </c>
      <c r="E50" s="84">
        <v>0</v>
      </c>
      <c r="F50" s="84" t="s">
        <v>183</v>
      </c>
      <c r="G50" s="84"/>
      <c r="H50" s="84"/>
      <c r="I50" s="84"/>
      <c r="J50" s="84"/>
      <c r="K50" s="84"/>
      <c r="L50" s="84"/>
      <c r="M50" s="84">
        <v>0</v>
      </c>
      <c r="N50" s="84">
        <f t="shared" si="0"/>
        <v>0</v>
      </c>
      <c r="O50" s="84" t="s">
        <v>183</v>
      </c>
      <c r="P50" s="84"/>
      <c r="Q50" s="84"/>
      <c r="R50" s="84"/>
      <c r="S50" s="84"/>
      <c r="T50" s="84"/>
      <c r="U50" s="84"/>
      <c r="V50" s="89"/>
    </row>
    <row r="51" spans="1:22" s="7" customFormat="1" ht="45.75" customHeight="1">
      <c r="A51" s="20" t="s">
        <v>81</v>
      </c>
      <c r="B51" s="21" t="s">
        <v>82</v>
      </c>
      <c r="C51" s="70" t="s">
        <v>83</v>
      </c>
      <c r="D51" s="71">
        <v>0</v>
      </c>
      <c r="E51" s="71">
        <v>0</v>
      </c>
      <c r="F51" s="71">
        <v>0</v>
      </c>
      <c r="G51" s="71">
        <v>0</v>
      </c>
      <c r="H51" s="71">
        <v>0</v>
      </c>
      <c r="I51" s="71">
        <v>0</v>
      </c>
      <c r="J51" s="71">
        <v>0</v>
      </c>
      <c r="K51" s="71">
        <v>0</v>
      </c>
      <c r="L51" s="71">
        <v>0</v>
      </c>
      <c r="M51" s="71">
        <v>0</v>
      </c>
      <c r="N51" s="78">
        <f t="shared" si="0"/>
        <v>0</v>
      </c>
      <c r="O51" s="71" t="s">
        <v>183</v>
      </c>
      <c r="P51" s="71">
        <v>0</v>
      </c>
      <c r="Q51" s="71">
        <v>0</v>
      </c>
      <c r="R51" s="71"/>
      <c r="S51" s="71">
        <v>0</v>
      </c>
      <c r="T51" s="71">
        <v>0</v>
      </c>
      <c r="U51" s="71"/>
      <c r="V51" s="89"/>
    </row>
    <row r="52" spans="1:22" ht="12.75" customHeight="1">
      <c r="A52" s="17"/>
      <c r="B52" s="22" t="s">
        <v>5</v>
      </c>
      <c r="C52" s="74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>
        <f t="shared" si="0"/>
        <v>0</v>
      </c>
      <c r="O52" s="75"/>
      <c r="P52" s="75"/>
      <c r="Q52" s="75"/>
      <c r="R52" s="75"/>
      <c r="S52" s="75"/>
      <c r="T52" s="75"/>
      <c r="U52" s="75"/>
      <c r="V52" s="76"/>
    </row>
    <row r="53" spans="1:22" s="7" customFormat="1" ht="46.5" customHeight="1">
      <c r="A53" s="8" t="s">
        <v>84</v>
      </c>
      <c r="B53" s="23" t="s">
        <v>85</v>
      </c>
      <c r="C53" s="79" t="s">
        <v>10</v>
      </c>
      <c r="D53" s="78">
        <v>0</v>
      </c>
      <c r="E53" s="78" t="s">
        <v>183</v>
      </c>
      <c r="F53" s="78">
        <v>0</v>
      </c>
      <c r="G53" s="78"/>
      <c r="H53" s="78"/>
      <c r="I53" s="78"/>
      <c r="J53" s="78"/>
      <c r="K53" s="78"/>
      <c r="L53" s="78"/>
      <c r="M53" s="78">
        <v>0</v>
      </c>
      <c r="N53" s="71" t="s">
        <v>183</v>
      </c>
      <c r="O53" s="78">
        <v>0</v>
      </c>
      <c r="P53" s="78"/>
      <c r="Q53" s="78"/>
      <c r="R53" s="78"/>
      <c r="S53" s="78"/>
      <c r="T53" s="78"/>
      <c r="U53" s="78"/>
      <c r="V53" s="90"/>
    </row>
    <row r="54" spans="1:22" s="7" customFormat="1" ht="66.75" customHeight="1">
      <c r="A54" s="20" t="s">
        <v>86</v>
      </c>
      <c r="B54" s="21" t="s">
        <v>87</v>
      </c>
      <c r="C54" s="70" t="s">
        <v>88</v>
      </c>
      <c r="D54" s="71">
        <f>E54</f>
        <v>922365.6</v>
      </c>
      <c r="E54" s="71">
        <f>E56+E57+E58</f>
        <v>922365.6</v>
      </c>
      <c r="F54" s="91" t="s">
        <v>183</v>
      </c>
      <c r="G54" s="71">
        <f>H54</f>
        <v>1323135.3</v>
      </c>
      <c r="H54" s="71">
        <f>H56+H57+H58</f>
        <v>1323135.3</v>
      </c>
      <c r="I54" s="71" t="s">
        <v>183</v>
      </c>
      <c r="J54" s="71">
        <f>K54</f>
        <v>1514161.3</v>
      </c>
      <c r="K54" s="71">
        <f>K56+K57+K58</f>
        <v>1514161.3</v>
      </c>
      <c r="L54" s="71" t="s">
        <v>183</v>
      </c>
      <c r="M54" s="71">
        <f>N54</f>
        <v>191026</v>
      </c>
      <c r="N54" s="78">
        <f>K54-H54</f>
        <v>191026</v>
      </c>
      <c r="O54" s="71" t="s">
        <v>183</v>
      </c>
      <c r="P54" s="71">
        <f>Q54</f>
        <v>1514161.3</v>
      </c>
      <c r="Q54" s="71">
        <f>Q56+Q57+Q58</f>
        <v>1514161.3</v>
      </c>
      <c r="R54" s="71"/>
      <c r="S54" s="71">
        <f>T54</f>
        <v>1514161.3</v>
      </c>
      <c r="T54" s="71">
        <f>T56+T57+T58</f>
        <v>1514161.3</v>
      </c>
      <c r="U54" s="71"/>
      <c r="V54" s="77"/>
    </row>
    <row r="55" spans="1:22" ht="12.75" customHeight="1">
      <c r="A55" s="17"/>
      <c r="B55" s="22" t="s">
        <v>5</v>
      </c>
      <c r="C55" s="74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>
        <f>K55-H55</f>
        <v>0</v>
      </c>
      <c r="O55" s="75"/>
      <c r="P55" s="75"/>
      <c r="Q55" s="75"/>
      <c r="R55" s="75"/>
      <c r="S55" s="75"/>
      <c r="T55" s="75"/>
      <c r="U55" s="75"/>
      <c r="V55" s="76"/>
    </row>
    <row r="56" spans="1:22" ht="41.25" customHeight="1">
      <c r="A56" s="17" t="s">
        <v>89</v>
      </c>
      <c r="B56" s="22" t="s">
        <v>90</v>
      </c>
      <c r="C56" s="74" t="s">
        <v>10</v>
      </c>
      <c r="D56" s="84">
        <f>E56</f>
        <v>916025</v>
      </c>
      <c r="E56" s="83">
        <v>916025</v>
      </c>
      <c r="F56" s="84" t="s">
        <v>183</v>
      </c>
      <c r="G56" s="84">
        <f>H56</f>
        <v>1323135.3</v>
      </c>
      <c r="H56" s="83">
        <v>1323135.3</v>
      </c>
      <c r="I56" s="84"/>
      <c r="J56" s="84">
        <f>K56</f>
        <v>1514161.3</v>
      </c>
      <c r="K56" s="85">
        <v>1514161.3</v>
      </c>
      <c r="L56" s="84"/>
      <c r="M56" s="84">
        <f>N56</f>
        <v>191026</v>
      </c>
      <c r="N56" s="84">
        <f>K56-H56</f>
        <v>191026</v>
      </c>
      <c r="O56" s="84" t="s">
        <v>183</v>
      </c>
      <c r="P56" s="84">
        <f>Q56</f>
        <v>1514161.3</v>
      </c>
      <c r="Q56" s="85">
        <v>1514161.3</v>
      </c>
      <c r="R56" s="84"/>
      <c r="S56" s="84">
        <f>T56</f>
        <v>1514161.3</v>
      </c>
      <c r="T56" s="85">
        <v>1514161.3</v>
      </c>
      <c r="U56" s="84"/>
      <c r="V56" s="73" t="s">
        <v>197</v>
      </c>
    </row>
    <row r="57" spans="1:22" ht="41.25" customHeight="1">
      <c r="A57" s="17">
        <v>1252</v>
      </c>
      <c r="B57" s="22" t="s">
        <v>219</v>
      </c>
      <c r="C57" s="74"/>
      <c r="D57" s="84">
        <f>E57</f>
        <v>3072.6</v>
      </c>
      <c r="E57" s="82">
        <v>3072.6</v>
      </c>
      <c r="F57" s="84" t="s">
        <v>183</v>
      </c>
      <c r="G57" s="84"/>
      <c r="H57" s="84"/>
      <c r="I57" s="84"/>
      <c r="J57" s="84"/>
      <c r="K57" s="84"/>
      <c r="L57" s="84"/>
      <c r="M57" s="84">
        <f>N57</f>
        <v>0</v>
      </c>
      <c r="N57" s="84">
        <f>K57-H57</f>
        <v>0</v>
      </c>
      <c r="O57" s="84"/>
      <c r="P57" s="84"/>
      <c r="Q57" s="84"/>
      <c r="R57" s="84"/>
      <c r="S57" s="84"/>
      <c r="T57" s="84"/>
      <c r="U57" s="84"/>
      <c r="V57" s="73" t="s">
        <v>198</v>
      </c>
    </row>
    <row r="58" spans="1:22" ht="28.5" customHeight="1">
      <c r="A58" s="17" t="s">
        <v>91</v>
      </c>
      <c r="B58" s="22" t="s">
        <v>92</v>
      </c>
      <c r="C58" s="74" t="s">
        <v>10</v>
      </c>
      <c r="D58" s="84">
        <f>E58</f>
        <v>3268</v>
      </c>
      <c r="E58" s="83">
        <v>3268</v>
      </c>
      <c r="F58" s="84" t="s">
        <v>183</v>
      </c>
      <c r="G58" s="84"/>
      <c r="H58" s="84"/>
      <c r="I58" s="84"/>
      <c r="J58" s="84"/>
      <c r="K58" s="84"/>
      <c r="L58" s="84"/>
      <c r="M58" s="84">
        <f>N58</f>
        <v>0</v>
      </c>
      <c r="N58" s="84">
        <f>K58-H58</f>
        <v>0</v>
      </c>
      <c r="O58" s="84" t="s">
        <v>183</v>
      </c>
      <c r="P58" s="84"/>
      <c r="Q58" s="84"/>
      <c r="R58" s="84"/>
      <c r="S58" s="84"/>
      <c r="T58" s="84"/>
      <c r="U58" s="84"/>
      <c r="V58" s="156" t="s">
        <v>199</v>
      </c>
    </row>
    <row r="59" spans="1:22" s="7" customFormat="1" ht="52.5" customHeight="1">
      <c r="A59" s="20" t="s">
        <v>93</v>
      </c>
      <c r="B59" s="21" t="s">
        <v>94</v>
      </c>
      <c r="C59" s="70" t="s">
        <v>95</v>
      </c>
      <c r="D59" s="71">
        <f>E59</f>
        <v>506438.7</v>
      </c>
      <c r="E59" s="92">
        <f>F59</f>
        <v>506438.7</v>
      </c>
      <c r="F59" s="71">
        <f>F61</f>
        <v>506438.7</v>
      </c>
      <c r="G59" s="71" t="str">
        <f>H59</f>
        <v>e</v>
      </c>
      <c r="H59" s="92" t="s">
        <v>236</v>
      </c>
      <c r="I59" s="71">
        <f>I61</f>
        <v>154225.70000000001</v>
      </c>
      <c r="J59" s="71">
        <f>K59</f>
        <v>0</v>
      </c>
      <c r="K59" s="92">
        <f>L59</f>
        <v>0</v>
      </c>
      <c r="L59" s="71">
        <f>L61</f>
        <v>0</v>
      </c>
      <c r="M59" s="71">
        <f>O59</f>
        <v>0</v>
      </c>
      <c r="N59" s="71" t="s">
        <v>183</v>
      </c>
      <c r="O59" s="71">
        <f>O61</f>
        <v>0</v>
      </c>
      <c r="P59" s="71">
        <f>Q59</f>
        <v>0</v>
      </c>
      <c r="Q59" s="92">
        <f>R59</f>
        <v>0</v>
      </c>
      <c r="R59" s="71"/>
      <c r="S59" s="71">
        <f>T59</f>
        <v>0</v>
      </c>
      <c r="T59" s="92">
        <f>U59</f>
        <v>0</v>
      </c>
      <c r="U59" s="71"/>
      <c r="V59" s="157"/>
    </row>
    <row r="60" spans="1:22" ht="12.75" customHeight="1">
      <c r="A60" s="17"/>
      <c r="B60" s="22" t="s">
        <v>5</v>
      </c>
      <c r="C60" s="74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>
        <f>K60-H60</f>
        <v>0</v>
      </c>
      <c r="O60" s="75"/>
      <c r="P60" s="75"/>
      <c r="Q60" s="75"/>
      <c r="R60" s="75"/>
      <c r="S60" s="75"/>
      <c r="T60" s="75"/>
      <c r="U60" s="75"/>
      <c r="V60" s="158"/>
    </row>
    <row r="61" spans="1:22" ht="36" customHeight="1">
      <c r="A61" s="17" t="s">
        <v>96</v>
      </c>
      <c r="B61" s="22" t="s">
        <v>97</v>
      </c>
      <c r="C61" s="74" t="s">
        <v>10</v>
      </c>
      <c r="D61" s="84">
        <f>F61</f>
        <v>506438.7</v>
      </c>
      <c r="E61" s="84" t="s">
        <v>183</v>
      </c>
      <c r="F61" s="84">
        <v>506438.7</v>
      </c>
      <c r="G61" s="84"/>
      <c r="H61" s="84"/>
      <c r="I61" s="84">
        <v>154225.70000000001</v>
      </c>
      <c r="J61" s="84"/>
      <c r="K61" s="84"/>
      <c r="L61" s="84"/>
      <c r="M61" s="84"/>
      <c r="N61" s="93" t="s">
        <v>183</v>
      </c>
      <c r="O61" s="84"/>
      <c r="P61" s="84"/>
      <c r="Q61" s="84"/>
      <c r="R61" s="84"/>
      <c r="S61" s="84"/>
      <c r="T61" s="84"/>
      <c r="U61" s="84"/>
      <c r="V61" s="89"/>
    </row>
    <row r="62" spans="1:22" s="7" customFormat="1" ht="69" customHeight="1">
      <c r="A62" s="20" t="s">
        <v>98</v>
      </c>
      <c r="B62" s="21" t="s">
        <v>99</v>
      </c>
      <c r="C62" s="70" t="s">
        <v>100</v>
      </c>
      <c r="D62" s="71">
        <f>E62+F62</f>
        <v>250992.2</v>
      </c>
      <c r="E62" s="71">
        <f>E64+E67+E72+E75+E96+E100+E106</f>
        <v>238605.90000000002</v>
      </c>
      <c r="F62" s="71">
        <f>F103</f>
        <v>12386.3</v>
      </c>
      <c r="G62" s="71">
        <f>H62+I62</f>
        <v>119949</v>
      </c>
      <c r="H62" s="71">
        <f>H64+H67+H72+H75+H96+H100+H106</f>
        <v>119949</v>
      </c>
      <c r="I62" s="71">
        <f>I103</f>
        <v>0</v>
      </c>
      <c r="J62" s="71">
        <f>K62+L62</f>
        <v>125799</v>
      </c>
      <c r="K62" s="71">
        <f>K64+K67+K72+K75+K96+K100+K106</f>
        <v>125799</v>
      </c>
      <c r="L62" s="71">
        <f>L103</f>
        <v>0</v>
      </c>
      <c r="M62" s="71">
        <f>N62</f>
        <v>5850</v>
      </c>
      <c r="N62" s="78">
        <f t="shared" ref="N62:N67" si="11">K62-H62</f>
        <v>5850</v>
      </c>
      <c r="O62" s="71" t="s">
        <v>183</v>
      </c>
      <c r="P62" s="71">
        <f>Q62+R62</f>
        <v>125799</v>
      </c>
      <c r="Q62" s="71">
        <f>Q64+Q67+Q72+Q75+Q96+Q100+Q106</f>
        <v>125799</v>
      </c>
      <c r="R62" s="71"/>
      <c r="S62" s="71">
        <f>T62+U62</f>
        <v>125799</v>
      </c>
      <c r="T62" s="71">
        <f>T64+T67+T72+T75+T96+T100+T106</f>
        <v>125799</v>
      </c>
      <c r="U62" s="71"/>
      <c r="V62" s="89"/>
    </row>
    <row r="63" spans="1:22" ht="12.75" customHeight="1">
      <c r="A63" s="17"/>
      <c r="B63" s="22" t="s">
        <v>5</v>
      </c>
      <c r="C63" s="74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>
        <f t="shared" si="11"/>
        <v>0</v>
      </c>
      <c r="O63" s="78"/>
      <c r="P63" s="78"/>
      <c r="Q63" s="78"/>
      <c r="R63" s="78"/>
      <c r="S63" s="78"/>
      <c r="T63" s="78"/>
      <c r="U63" s="78"/>
      <c r="V63" s="89"/>
    </row>
    <row r="64" spans="1:22" s="7" customFormat="1" ht="44.25" customHeight="1">
      <c r="A64" s="20" t="s">
        <v>101</v>
      </c>
      <c r="B64" s="21" t="s">
        <v>102</v>
      </c>
      <c r="C64" s="70" t="s">
        <v>103</v>
      </c>
      <c r="D64" s="71">
        <v>0</v>
      </c>
      <c r="E64" s="71">
        <v>0</v>
      </c>
      <c r="F64" s="71" t="s">
        <v>183</v>
      </c>
      <c r="G64" s="71"/>
      <c r="H64" s="71"/>
      <c r="I64" s="71"/>
      <c r="J64" s="71"/>
      <c r="K64" s="71"/>
      <c r="L64" s="71"/>
      <c r="M64" s="71">
        <v>0</v>
      </c>
      <c r="N64" s="78">
        <f t="shared" si="11"/>
        <v>0</v>
      </c>
      <c r="O64" s="71" t="s">
        <v>183</v>
      </c>
      <c r="P64" s="71"/>
      <c r="Q64" s="71"/>
      <c r="R64" s="71"/>
      <c r="S64" s="71"/>
      <c r="T64" s="71"/>
      <c r="U64" s="71"/>
      <c r="V64" s="89"/>
    </row>
    <row r="65" spans="1:22" ht="18" customHeight="1">
      <c r="A65" s="17"/>
      <c r="B65" s="22" t="s">
        <v>5</v>
      </c>
      <c r="C65" s="74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>
        <f t="shared" si="11"/>
        <v>0</v>
      </c>
      <c r="O65" s="75"/>
      <c r="P65" s="75"/>
      <c r="Q65" s="75"/>
      <c r="R65" s="75"/>
      <c r="S65" s="75"/>
      <c r="T65" s="75"/>
      <c r="U65" s="75"/>
      <c r="V65" s="76"/>
    </row>
    <row r="66" spans="1:22" ht="39" customHeight="1">
      <c r="A66" s="17" t="s">
        <v>104</v>
      </c>
      <c r="B66" s="22" t="s">
        <v>105</v>
      </c>
      <c r="C66" s="74"/>
      <c r="D66" s="75">
        <v>0</v>
      </c>
      <c r="E66" s="75">
        <v>0</v>
      </c>
      <c r="F66" s="75" t="s">
        <v>183</v>
      </c>
      <c r="G66" s="75"/>
      <c r="H66" s="75"/>
      <c r="I66" s="75"/>
      <c r="J66" s="75"/>
      <c r="K66" s="75"/>
      <c r="L66" s="75"/>
      <c r="M66" s="75">
        <v>0</v>
      </c>
      <c r="N66" s="75">
        <f t="shared" si="11"/>
        <v>0</v>
      </c>
      <c r="O66" s="75" t="s">
        <v>183</v>
      </c>
      <c r="P66" s="75"/>
      <c r="Q66" s="75"/>
      <c r="R66" s="75"/>
      <c r="S66" s="75"/>
      <c r="T66" s="75"/>
      <c r="U66" s="75"/>
      <c r="V66" s="156" t="s">
        <v>200</v>
      </c>
    </row>
    <row r="67" spans="1:22" s="7" customFormat="1" ht="44.25" customHeight="1">
      <c r="A67" s="20" t="s">
        <v>106</v>
      </c>
      <c r="B67" s="21" t="s">
        <v>107</v>
      </c>
      <c r="C67" s="70" t="s">
        <v>108</v>
      </c>
      <c r="D67" s="71">
        <f>E67</f>
        <v>16413.900000000001</v>
      </c>
      <c r="E67" s="71">
        <f>E69+E70+E71</f>
        <v>16413.900000000001</v>
      </c>
      <c r="F67" s="71" t="s">
        <v>183</v>
      </c>
      <c r="G67" s="71">
        <f>H67</f>
        <v>17950</v>
      </c>
      <c r="H67" s="71">
        <f>H69+H70+H71</f>
        <v>17950</v>
      </c>
      <c r="I67" s="71" t="s">
        <v>183</v>
      </c>
      <c r="J67" s="71">
        <f>K67</f>
        <v>17000</v>
      </c>
      <c r="K67" s="71">
        <f>K69+K70+K71</f>
        <v>17000</v>
      </c>
      <c r="L67" s="71" t="s">
        <v>183</v>
      </c>
      <c r="M67" s="71">
        <f>N67</f>
        <v>-950</v>
      </c>
      <c r="N67" s="78">
        <f t="shared" si="11"/>
        <v>-950</v>
      </c>
      <c r="O67" s="71" t="s">
        <v>183</v>
      </c>
      <c r="P67" s="71">
        <f>Q67</f>
        <v>17000</v>
      </c>
      <c r="Q67" s="71">
        <f>Q69+Q70+Q71</f>
        <v>17000</v>
      </c>
      <c r="R67" s="71"/>
      <c r="S67" s="71">
        <f>T67</f>
        <v>17000</v>
      </c>
      <c r="T67" s="71">
        <f>T69+T70+T71</f>
        <v>17000</v>
      </c>
      <c r="U67" s="71"/>
      <c r="V67" s="157"/>
    </row>
    <row r="68" spans="1:22" ht="12.75" customHeight="1">
      <c r="A68" s="17"/>
      <c r="B68" s="22" t="s">
        <v>5</v>
      </c>
      <c r="C68" s="74"/>
      <c r="D68" s="75"/>
      <c r="E68" s="75" t="s">
        <v>188</v>
      </c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157"/>
    </row>
    <row r="69" spans="1:22" ht="27" customHeight="1">
      <c r="A69" s="17" t="s">
        <v>109</v>
      </c>
      <c r="B69" s="22" t="s">
        <v>110</v>
      </c>
      <c r="C69" s="74" t="s">
        <v>10</v>
      </c>
      <c r="D69" s="84">
        <f>E69</f>
        <v>8814.1</v>
      </c>
      <c r="E69" s="83">
        <v>8814.1</v>
      </c>
      <c r="F69" s="84" t="s">
        <v>183</v>
      </c>
      <c r="G69" s="84">
        <f>H69</f>
        <v>9950</v>
      </c>
      <c r="H69" s="83">
        <v>9950</v>
      </c>
      <c r="I69" s="84"/>
      <c r="J69" s="84">
        <f>K69</f>
        <v>9000</v>
      </c>
      <c r="K69" s="85">
        <v>9000</v>
      </c>
      <c r="L69" s="84"/>
      <c r="M69" s="84">
        <f>N69</f>
        <v>-950</v>
      </c>
      <c r="N69" s="84">
        <f t="shared" ref="N69:N79" si="12">K69-H69</f>
        <v>-950</v>
      </c>
      <c r="O69" s="84" t="s">
        <v>183</v>
      </c>
      <c r="P69" s="84">
        <f>Q69</f>
        <v>9000</v>
      </c>
      <c r="Q69" s="85">
        <v>9000</v>
      </c>
      <c r="R69" s="84"/>
      <c r="S69" s="84">
        <f>T69</f>
        <v>9000</v>
      </c>
      <c r="T69" s="85">
        <v>9000</v>
      </c>
      <c r="U69" s="84"/>
      <c r="V69" s="157"/>
    </row>
    <row r="70" spans="1:22" ht="50.25" customHeight="1">
      <c r="A70" s="17" t="s">
        <v>111</v>
      </c>
      <c r="B70" s="22" t="s">
        <v>112</v>
      </c>
      <c r="C70" s="74"/>
      <c r="D70" s="84"/>
      <c r="E70" s="84"/>
      <c r="F70" s="84"/>
      <c r="G70" s="84"/>
      <c r="H70" s="83"/>
      <c r="I70" s="84"/>
      <c r="J70" s="84"/>
      <c r="K70" s="83"/>
      <c r="L70" s="84"/>
      <c r="M70" s="84">
        <f>N70</f>
        <v>0</v>
      </c>
      <c r="N70" s="84">
        <f t="shared" si="12"/>
        <v>0</v>
      </c>
      <c r="O70" s="84" t="s">
        <v>183</v>
      </c>
      <c r="P70" s="84"/>
      <c r="Q70" s="83"/>
      <c r="R70" s="84"/>
      <c r="S70" s="84"/>
      <c r="T70" s="83"/>
      <c r="U70" s="84"/>
      <c r="V70" s="158"/>
    </row>
    <row r="71" spans="1:22" ht="18" customHeight="1">
      <c r="A71" s="17" t="s">
        <v>113</v>
      </c>
      <c r="B71" s="22" t="s">
        <v>114</v>
      </c>
      <c r="C71" s="74" t="s">
        <v>10</v>
      </c>
      <c r="D71" s="84">
        <f>E71</f>
        <v>7599.8</v>
      </c>
      <c r="E71" s="83">
        <v>7599.8</v>
      </c>
      <c r="F71" s="84" t="s">
        <v>183</v>
      </c>
      <c r="G71" s="84">
        <f>H71</f>
        <v>8000</v>
      </c>
      <c r="H71" s="83">
        <v>8000</v>
      </c>
      <c r="I71" s="84"/>
      <c r="J71" s="84">
        <f>K71</f>
        <v>8000</v>
      </c>
      <c r="K71" s="83">
        <v>8000</v>
      </c>
      <c r="L71" s="84"/>
      <c r="M71" s="84">
        <f>N71</f>
        <v>0</v>
      </c>
      <c r="N71" s="84">
        <f t="shared" si="12"/>
        <v>0</v>
      </c>
      <c r="O71" s="84" t="s">
        <v>183</v>
      </c>
      <c r="P71" s="84">
        <f>Q71</f>
        <v>8000</v>
      </c>
      <c r="Q71" s="83">
        <v>8000</v>
      </c>
      <c r="R71" s="84"/>
      <c r="S71" s="84">
        <f>T71</f>
        <v>8000</v>
      </c>
      <c r="T71" s="83">
        <v>8000</v>
      </c>
      <c r="U71" s="84"/>
      <c r="V71" s="77"/>
    </row>
    <row r="72" spans="1:22" s="7" customFormat="1" ht="50.25" customHeight="1">
      <c r="A72" s="20" t="s">
        <v>115</v>
      </c>
      <c r="B72" s="21" t="s">
        <v>116</v>
      </c>
      <c r="C72" s="70" t="s">
        <v>117</v>
      </c>
      <c r="D72" s="71">
        <f>E72</f>
        <v>1999</v>
      </c>
      <c r="E72" s="71">
        <f>E74</f>
        <v>1999</v>
      </c>
      <c r="F72" s="71" t="s">
        <v>183</v>
      </c>
      <c r="G72" s="71">
        <f>H72</f>
        <v>1999</v>
      </c>
      <c r="H72" s="71">
        <f>H74</f>
        <v>1999</v>
      </c>
      <c r="I72" s="71" t="s">
        <v>183</v>
      </c>
      <c r="J72" s="71">
        <f>K72</f>
        <v>1999</v>
      </c>
      <c r="K72" s="71">
        <f>K74</f>
        <v>1999</v>
      </c>
      <c r="L72" s="71" t="s">
        <v>183</v>
      </c>
      <c r="M72" s="71">
        <v>0</v>
      </c>
      <c r="N72" s="78">
        <f t="shared" si="12"/>
        <v>0</v>
      </c>
      <c r="O72" s="71" t="s">
        <v>183</v>
      </c>
      <c r="P72" s="71">
        <f>Q72</f>
        <v>1999</v>
      </c>
      <c r="Q72" s="71">
        <f>Q74</f>
        <v>1999</v>
      </c>
      <c r="R72" s="71"/>
      <c r="S72" s="71">
        <f>T72</f>
        <v>1999</v>
      </c>
      <c r="T72" s="71">
        <f>T74</f>
        <v>1999</v>
      </c>
      <c r="U72" s="71"/>
      <c r="V72" s="76"/>
    </row>
    <row r="73" spans="1:22" ht="12.75" customHeight="1">
      <c r="A73" s="17"/>
      <c r="B73" s="22" t="s">
        <v>5</v>
      </c>
      <c r="C73" s="94"/>
      <c r="D73" s="95"/>
      <c r="E73" s="95"/>
      <c r="F73" s="95"/>
      <c r="G73" s="95"/>
      <c r="H73" s="95"/>
      <c r="I73" s="95"/>
      <c r="J73" s="95"/>
      <c r="K73" s="95"/>
      <c r="L73" s="95"/>
      <c r="M73" s="75"/>
      <c r="N73" s="75">
        <f t="shared" si="12"/>
        <v>0</v>
      </c>
      <c r="O73" s="75"/>
      <c r="P73" s="95"/>
      <c r="Q73" s="95"/>
      <c r="R73" s="75"/>
      <c r="S73" s="95"/>
      <c r="T73" s="95"/>
      <c r="U73" s="75"/>
      <c r="V73" s="73"/>
    </row>
    <row r="74" spans="1:22" ht="51" customHeight="1">
      <c r="A74" s="17" t="s">
        <v>118</v>
      </c>
      <c r="B74" s="22" t="s">
        <v>119</v>
      </c>
      <c r="C74" s="74"/>
      <c r="D74" s="84">
        <f>E74</f>
        <v>1999</v>
      </c>
      <c r="E74" s="84">
        <v>1999</v>
      </c>
      <c r="F74" s="84">
        <v>0</v>
      </c>
      <c r="G74" s="84">
        <f>H74</f>
        <v>1999</v>
      </c>
      <c r="H74" s="84">
        <v>1999</v>
      </c>
      <c r="I74" s="84"/>
      <c r="J74" s="84">
        <f>K74</f>
        <v>1999</v>
      </c>
      <c r="K74" s="84">
        <v>1999</v>
      </c>
      <c r="L74" s="84"/>
      <c r="M74" s="84">
        <f>N74</f>
        <v>0</v>
      </c>
      <c r="N74" s="84">
        <f t="shared" si="12"/>
        <v>0</v>
      </c>
      <c r="O74" s="84" t="s">
        <v>183</v>
      </c>
      <c r="P74" s="84">
        <f>Q74</f>
        <v>1999</v>
      </c>
      <c r="Q74" s="84">
        <v>1999</v>
      </c>
      <c r="R74" s="84"/>
      <c r="S74" s="84">
        <f>T74</f>
        <v>1999</v>
      </c>
      <c r="T74" s="84">
        <v>1999</v>
      </c>
      <c r="U74" s="84"/>
      <c r="V74" s="89"/>
    </row>
    <row r="75" spans="1:22" s="7" customFormat="1" ht="50.25" customHeight="1">
      <c r="A75" s="20" t="s">
        <v>120</v>
      </c>
      <c r="B75" s="21" t="s">
        <v>121</v>
      </c>
      <c r="C75" s="70" t="s">
        <v>122</v>
      </c>
      <c r="D75" s="72">
        <f>E75</f>
        <v>75685.200000000012</v>
      </c>
      <c r="E75" s="72">
        <f>E77+E95</f>
        <v>75685.200000000012</v>
      </c>
      <c r="F75" s="71" t="s">
        <v>183</v>
      </c>
      <c r="G75" s="72">
        <f>H75</f>
        <v>94500</v>
      </c>
      <c r="H75" s="72">
        <f>H77+H95</f>
        <v>94500</v>
      </c>
      <c r="I75" s="71" t="s">
        <v>183</v>
      </c>
      <c r="J75" s="72">
        <f>K75</f>
        <v>92300</v>
      </c>
      <c r="K75" s="72">
        <f>K77+K95</f>
        <v>92300</v>
      </c>
      <c r="L75" s="71" t="s">
        <v>183</v>
      </c>
      <c r="M75" s="71">
        <f>N75</f>
        <v>-2200</v>
      </c>
      <c r="N75" s="78">
        <f t="shared" si="12"/>
        <v>-2200</v>
      </c>
      <c r="O75" s="71" t="s">
        <v>183</v>
      </c>
      <c r="P75" s="72">
        <f>Q75</f>
        <v>92300</v>
      </c>
      <c r="Q75" s="72">
        <f>Q77+Q95</f>
        <v>92300</v>
      </c>
      <c r="R75" s="71"/>
      <c r="S75" s="72">
        <f>T75</f>
        <v>92300</v>
      </c>
      <c r="T75" s="72">
        <f>T77+T95</f>
        <v>92300</v>
      </c>
      <c r="U75" s="71"/>
      <c r="V75" s="89"/>
    </row>
    <row r="76" spans="1:22" ht="12.75" customHeight="1">
      <c r="A76" s="17"/>
      <c r="B76" s="22" t="s">
        <v>5</v>
      </c>
      <c r="C76" s="74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>
        <f t="shared" si="12"/>
        <v>0</v>
      </c>
      <c r="O76" s="78"/>
      <c r="P76" s="78"/>
      <c r="Q76" s="78"/>
      <c r="R76" s="78"/>
      <c r="S76" s="78"/>
      <c r="T76" s="78"/>
      <c r="U76" s="78"/>
      <c r="V76" s="89"/>
    </row>
    <row r="77" spans="1:22" ht="72" customHeight="1">
      <c r="A77" s="17" t="s">
        <v>123</v>
      </c>
      <c r="B77" s="22" t="s">
        <v>124</v>
      </c>
      <c r="C77" s="74" t="s">
        <v>10</v>
      </c>
      <c r="D77" s="72">
        <f>E77</f>
        <v>66169.600000000006</v>
      </c>
      <c r="E77" s="72">
        <f>SUM(E79:E94)</f>
        <v>66169.600000000006</v>
      </c>
      <c r="F77" s="78" t="s">
        <v>183</v>
      </c>
      <c r="G77" s="72">
        <f>H77</f>
        <v>87500</v>
      </c>
      <c r="H77" s="72">
        <f>SUM(H79:H94)</f>
        <v>87500</v>
      </c>
      <c r="I77" s="78" t="s">
        <v>183</v>
      </c>
      <c r="J77" s="72">
        <f>K77</f>
        <v>86300</v>
      </c>
      <c r="K77" s="72">
        <f>SUM(K79:K94)</f>
        <v>86300</v>
      </c>
      <c r="L77" s="78" t="s">
        <v>183</v>
      </c>
      <c r="M77" s="78">
        <f>N77</f>
        <v>-1200</v>
      </c>
      <c r="N77" s="78">
        <f t="shared" si="12"/>
        <v>-1200</v>
      </c>
      <c r="O77" s="78" t="s">
        <v>183</v>
      </c>
      <c r="P77" s="72">
        <f>Q77</f>
        <v>86300</v>
      </c>
      <c r="Q77" s="72">
        <f>SUM(Q79:Q94)</f>
        <v>86300</v>
      </c>
      <c r="R77" s="78"/>
      <c r="S77" s="72">
        <f>T77</f>
        <v>86300</v>
      </c>
      <c r="T77" s="72">
        <f>SUM(T79:T94)</f>
        <v>86300</v>
      </c>
      <c r="U77" s="78"/>
      <c r="V77" s="96"/>
    </row>
    <row r="78" spans="1:22" ht="18" customHeight="1">
      <c r="A78" s="17"/>
      <c r="B78" s="22" t="s">
        <v>5</v>
      </c>
      <c r="C78" s="74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>
        <f t="shared" si="12"/>
        <v>0</v>
      </c>
      <c r="O78" s="75"/>
      <c r="P78" s="75"/>
      <c r="Q78" s="75"/>
      <c r="R78" s="75"/>
      <c r="S78" s="75"/>
      <c r="T78" s="75"/>
      <c r="U78" s="75"/>
      <c r="V78" s="87"/>
    </row>
    <row r="79" spans="1:22" ht="57" customHeight="1">
      <c r="A79" s="17" t="s">
        <v>125</v>
      </c>
      <c r="B79" s="22" t="s">
        <v>126</v>
      </c>
      <c r="C79" s="74" t="s">
        <v>10</v>
      </c>
      <c r="D79" s="75"/>
      <c r="E79" s="75"/>
      <c r="F79" s="75" t="s">
        <v>183</v>
      </c>
      <c r="G79" s="75"/>
      <c r="H79" s="75"/>
      <c r="I79" s="75"/>
      <c r="J79" s="75"/>
      <c r="K79" s="75"/>
      <c r="L79" s="75"/>
      <c r="M79" s="75">
        <f t="shared" ref="M79:M84" si="13">N79</f>
        <v>0</v>
      </c>
      <c r="N79" s="75">
        <f t="shared" si="12"/>
        <v>0</v>
      </c>
      <c r="O79" s="75" t="s">
        <v>183</v>
      </c>
      <c r="P79" s="75"/>
      <c r="Q79" s="75"/>
      <c r="R79" s="75"/>
      <c r="S79" s="75"/>
      <c r="T79" s="75"/>
      <c r="U79" s="75"/>
      <c r="V79" s="87"/>
    </row>
    <row r="80" spans="1:22" ht="76.5" customHeight="1">
      <c r="A80" s="17" t="s">
        <v>127</v>
      </c>
      <c r="B80" s="22" t="s">
        <v>128</v>
      </c>
      <c r="C80" s="74" t="s">
        <v>10</v>
      </c>
      <c r="D80" s="75">
        <v>0</v>
      </c>
      <c r="E80" s="75">
        <v>0</v>
      </c>
      <c r="F80" s="75" t="s">
        <v>183</v>
      </c>
      <c r="G80" s="75"/>
      <c r="H80" s="75"/>
      <c r="I80" s="75"/>
      <c r="J80" s="75"/>
      <c r="K80" s="75"/>
      <c r="L80" s="75"/>
      <c r="M80" s="75">
        <f t="shared" si="13"/>
        <v>0</v>
      </c>
      <c r="N80" s="75">
        <f t="shared" ref="N80:N107" si="14">K80-H80</f>
        <v>0</v>
      </c>
      <c r="O80" s="75" t="s">
        <v>183</v>
      </c>
      <c r="P80" s="75"/>
      <c r="Q80" s="75"/>
      <c r="R80" s="75"/>
      <c r="S80" s="75"/>
      <c r="T80" s="75"/>
      <c r="U80" s="75"/>
      <c r="V80" s="87" t="s">
        <v>201</v>
      </c>
    </row>
    <row r="81" spans="1:22" ht="55.5" customHeight="1">
      <c r="A81" s="17" t="s">
        <v>129</v>
      </c>
      <c r="B81" s="22" t="s">
        <v>130</v>
      </c>
      <c r="C81" s="74" t="s">
        <v>10</v>
      </c>
      <c r="D81" s="84">
        <f>E81</f>
        <v>1527</v>
      </c>
      <c r="E81" s="83">
        <v>1527</v>
      </c>
      <c r="F81" s="84" t="s">
        <v>183</v>
      </c>
      <c r="G81" s="84">
        <f>H81</f>
        <v>3000</v>
      </c>
      <c r="H81" s="83">
        <v>3000</v>
      </c>
      <c r="I81" s="84"/>
      <c r="J81" s="84">
        <f>K81</f>
        <v>3000</v>
      </c>
      <c r="K81" s="83">
        <v>3000</v>
      </c>
      <c r="L81" s="84"/>
      <c r="M81" s="84">
        <f t="shared" si="13"/>
        <v>0</v>
      </c>
      <c r="N81" s="84">
        <f t="shared" si="14"/>
        <v>0</v>
      </c>
      <c r="O81" s="84" t="s">
        <v>183</v>
      </c>
      <c r="P81" s="84">
        <f>Q81</f>
        <v>3000</v>
      </c>
      <c r="Q81" s="83">
        <v>3000</v>
      </c>
      <c r="R81" s="84"/>
      <c r="S81" s="84">
        <f>T81</f>
        <v>3000</v>
      </c>
      <c r="T81" s="83">
        <v>3000</v>
      </c>
      <c r="U81" s="84"/>
      <c r="V81" s="97"/>
    </row>
    <row r="82" spans="1:22" ht="57" customHeight="1">
      <c r="A82" s="17" t="s">
        <v>131</v>
      </c>
      <c r="B82" s="22" t="s">
        <v>132</v>
      </c>
      <c r="C82" s="74" t="s">
        <v>10</v>
      </c>
      <c r="D82" s="84">
        <v>0</v>
      </c>
      <c r="E82" s="84">
        <v>0</v>
      </c>
      <c r="F82" s="84" t="s">
        <v>183</v>
      </c>
      <c r="G82" s="84"/>
      <c r="H82" s="83"/>
      <c r="I82" s="84"/>
      <c r="J82" s="84"/>
      <c r="K82" s="83"/>
      <c r="L82" s="84"/>
      <c r="M82" s="84">
        <f t="shared" si="13"/>
        <v>0</v>
      </c>
      <c r="N82" s="84">
        <f t="shared" si="14"/>
        <v>0</v>
      </c>
      <c r="O82" s="84" t="s">
        <v>183</v>
      </c>
      <c r="P82" s="84"/>
      <c r="Q82" s="83"/>
      <c r="R82" s="84"/>
      <c r="S82" s="84"/>
      <c r="T82" s="83"/>
      <c r="U82" s="84"/>
      <c r="V82" s="97"/>
    </row>
    <row r="83" spans="1:22" ht="31.5" customHeight="1">
      <c r="A83" s="17" t="s">
        <v>133</v>
      </c>
      <c r="B83" s="22" t="s">
        <v>134</v>
      </c>
      <c r="C83" s="74" t="s">
        <v>10</v>
      </c>
      <c r="D83" s="84">
        <f>E83</f>
        <v>740</v>
      </c>
      <c r="E83" s="82">
        <v>740</v>
      </c>
      <c r="F83" s="84" t="s">
        <v>183</v>
      </c>
      <c r="G83" s="84">
        <f>H83</f>
        <v>500</v>
      </c>
      <c r="H83" s="83">
        <v>500</v>
      </c>
      <c r="I83" s="84"/>
      <c r="J83" s="84">
        <f>K83</f>
        <v>500</v>
      </c>
      <c r="K83" s="83">
        <v>500</v>
      </c>
      <c r="L83" s="84"/>
      <c r="M83" s="84">
        <f t="shared" si="13"/>
        <v>0</v>
      </c>
      <c r="N83" s="84">
        <f t="shared" si="14"/>
        <v>0</v>
      </c>
      <c r="O83" s="84" t="s">
        <v>183</v>
      </c>
      <c r="P83" s="84">
        <f>Q83</f>
        <v>500</v>
      </c>
      <c r="Q83" s="83">
        <v>500</v>
      </c>
      <c r="R83" s="84"/>
      <c r="S83" s="84">
        <f>T83</f>
        <v>500</v>
      </c>
      <c r="T83" s="83">
        <v>500</v>
      </c>
      <c r="U83" s="84"/>
      <c r="V83" s="96" t="s">
        <v>214</v>
      </c>
    </row>
    <row r="84" spans="1:22" ht="39" customHeight="1">
      <c r="A84" s="17" t="s">
        <v>135</v>
      </c>
      <c r="B84" s="22" t="s">
        <v>136</v>
      </c>
      <c r="C84" s="74" t="s">
        <v>10</v>
      </c>
      <c r="D84" s="84">
        <f>E84</f>
        <v>18771.2</v>
      </c>
      <c r="E84" s="83">
        <v>18771.2</v>
      </c>
      <c r="F84" s="84" t="s">
        <v>183</v>
      </c>
      <c r="G84" s="84">
        <f>H84</f>
        <v>20000</v>
      </c>
      <c r="H84" s="83">
        <v>20000</v>
      </c>
      <c r="I84" s="84"/>
      <c r="J84" s="84">
        <f>K84</f>
        <v>20000</v>
      </c>
      <c r="K84" s="83">
        <v>20000</v>
      </c>
      <c r="L84" s="84"/>
      <c r="M84" s="84">
        <f t="shared" si="13"/>
        <v>0</v>
      </c>
      <c r="N84" s="84">
        <f t="shared" si="14"/>
        <v>0</v>
      </c>
      <c r="O84" s="84" t="s">
        <v>183</v>
      </c>
      <c r="P84" s="84">
        <f>Q84</f>
        <v>20000</v>
      </c>
      <c r="Q84" s="83">
        <v>20000</v>
      </c>
      <c r="R84" s="84"/>
      <c r="S84" s="84">
        <f>T84</f>
        <v>20000</v>
      </c>
      <c r="T84" s="83">
        <v>20000</v>
      </c>
      <c r="U84" s="84"/>
      <c r="V84" s="96" t="s">
        <v>202</v>
      </c>
    </row>
    <row r="85" spans="1:22" ht="68.25" customHeight="1">
      <c r="A85" s="17" t="s">
        <v>137</v>
      </c>
      <c r="B85" s="22" t="s">
        <v>138</v>
      </c>
      <c r="C85" s="74" t="s">
        <v>10</v>
      </c>
      <c r="D85" s="84">
        <v>0</v>
      </c>
      <c r="E85" s="84">
        <v>0</v>
      </c>
      <c r="F85" s="84" t="s">
        <v>183</v>
      </c>
      <c r="G85" s="84"/>
      <c r="H85" s="83"/>
      <c r="I85" s="84"/>
      <c r="J85" s="84"/>
      <c r="K85" s="83"/>
      <c r="L85" s="84"/>
      <c r="M85" s="84">
        <v>0</v>
      </c>
      <c r="N85" s="84">
        <f t="shared" si="14"/>
        <v>0</v>
      </c>
      <c r="O85" s="84" t="s">
        <v>183</v>
      </c>
      <c r="P85" s="84"/>
      <c r="Q85" s="83"/>
      <c r="R85" s="84"/>
      <c r="S85" s="84"/>
      <c r="T85" s="83"/>
      <c r="U85" s="84"/>
      <c r="V85" s="96"/>
    </row>
    <row r="86" spans="1:22" ht="61.5" customHeight="1">
      <c r="A86" s="17">
        <v>13510</v>
      </c>
      <c r="B86" s="24" t="s">
        <v>189</v>
      </c>
      <c r="C86" s="74"/>
      <c r="D86" s="84">
        <v>0</v>
      </c>
      <c r="E86" s="84">
        <v>0</v>
      </c>
      <c r="F86" s="84" t="s">
        <v>183</v>
      </c>
      <c r="G86" s="84">
        <f>H86</f>
        <v>17000</v>
      </c>
      <c r="H86" s="83">
        <v>17000</v>
      </c>
      <c r="I86" s="84"/>
      <c r="J86" s="84">
        <f>K86</f>
        <v>16000</v>
      </c>
      <c r="K86" s="85">
        <v>16000</v>
      </c>
      <c r="L86" s="84"/>
      <c r="M86" s="84">
        <f>N86</f>
        <v>-1000</v>
      </c>
      <c r="N86" s="84">
        <f t="shared" si="14"/>
        <v>-1000</v>
      </c>
      <c r="O86" s="84" t="s">
        <v>183</v>
      </c>
      <c r="P86" s="84">
        <f>Q86</f>
        <v>16000</v>
      </c>
      <c r="Q86" s="85">
        <v>16000</v>
      </c>
      <c r="R86" s="84"/>
      <c r="S86" s="84">
        <f>T86</f>
        <v>16000</v>
      </c>
      <c r="T86" s="85">
        <v>16000</v>
      </c>
      <c r="U86" s="84"/>
      <c r="V86" s="98" t="s">
        <v>215</v>
      </c>
    </row>
    <row r="87" spans="1:22" ht="48.75" customHeight="1">
      <c r="A87" s="17" t="s">
        <v>139</v>
      </c>
      <c r="B87" s="22" t="s">
        <v>140</v>
      </c>
      <c r="C87" s="74" t="s">
        <v>10</v>
      </c>
      <c r="D87" s="84">
        <v>0</v>
      </c>
      <c r="E87" s="84">
        <v>0</v>
      </c>
      <c r="F87" s="84" t="s">
        <v>183</v>
      </c>
      <c r="G87" s="84"/>
      <c r="H87" s="83"/>
      <c r="I87" s="84"/>
      <c r="J87" s="84"/>
      <c r="K87" s="83"/>
      <c r="L87" s="84"/>
      <c r="M87" s="84">
        <f>N87</f>
        <v>0</v>
      </c>
      <c r="N87" s="84">
        <f t="shared" si="14"/>
        <v>0</v>
      </c>
      <c r="O87" s="84" t="s">
        <v>183</v>
      </c>
      <c r="P87" s="84"/>
      <c r="Q87" s="83"/>
      <c r="R87" s="84"/>
      <c r="S87" s="84"/>
      <c r="T87" s="83"/>
      <c r="U87" s="84"/>
      <c r="V87" s="99"/>
    </row>
    <row r="88" spans="1:22" ht="30" customHeight="1">
      <c r="A88" s="17" t="s">
        <v>141</v>
      </c>
      <c r="B88" s="22" t="s">
        <v>142</v>
      </c>
      <c r="C88" s="74" t="s">
        <v>10</v>
      </c>
      <c r="D88" s="84">
        <f>E88</f>
        <v>25549.8</v>
      </c>
      <c r="E88" s="83">
        <v>25549.8</v>
      </c>
      <c r="F88" s="84" t="s">
        <v>183</v>
      </c>
      <c r="G88" s="84">
        <f>H88</f>
        <v>25200</v>
      </c>
      <c r="H88" s="83">
        <v>25200</v>
      </c>
      <c r="I88" s="84"/>
      <c r="J88" s="84">
        <f>K88</f>
        <v>25000</v>
      </c>
      <c r="K88" s="85">
        <v>25000</v>
      </c>
      <c r="L88" s="84"/>
      <c r="M88" s="84">
        <f>N88</f>
        <v>-200</v>
      </c>
      <c r="N88" s="84">
        <f t="shared" si="14"/>
        <v>-200</v>
      </c>
      <c r="O88" s="84" t="s">
        <v>183</v>
      </c>
      <c r="P88" s="84">
        <f>Q88</f>
        <v>25000</v>
      </c>
      <c r="Q88" s="85">
        <v>25000</v>
      </c>
      <c r="R88" s="84"/>
      <c r="S88" s="84">
        <f>T88</f>
        <v>25000</v>
      </c>
      <c r="T88" s="85">
        <v>25000</v>
      </c>
      <c r="U88" s="84"/>
      <c r="V88" s="96" t="s">
        <v>216</v>
      </c>
    </row>
    <row r="89" spans="1:22" ht="48.75" customHeight="1">
      <c r="A89" s="17" t="s">
        <v>143</v>
      </c>
      <c r="B89" s="22" t="s">
        <v>144</v>
      </c>
      <c r="C89" s="74" t="s">
        <v>10</v>
      </c>
      <c r="D89" s="84">
        <f>E89</f>
        <v>2585.6</v>
      </c>
      <c r="E89" s="83">
        <v>2585.6</v>
      </c>
      <c r="F89" s="84" t="s">
        <v>183</v>
      </c>
      <c r="G89" s="84">
        <f>H89</f>
        <v>2500</v>
      </c>
      <c r="H89" s="83">
        <v>2500</v>
      </c>
      <c r="I89" s="84"/>
      <c r="J89" s="84">
        <f>K89</f>
        <v>2500</v>
      </c>
      <c r="K89" s="83">
        <v>2500</v>
      </c>
      <c r="L89" s="84"/>
      <c r="M89" s="84">
        <f>N89</f>
        <v>0</v>
      </c>
      <c r="N89" s="84">
        <f t="shared" si="14"/>
        <v>0</v>
      </c>
      <c r="O89" s="84" t="s">
        <v>183</v>
      </c>
      <c r="P89" s="84">
        <f>Q89</f>
        <v>2500</v>
      </c>
      <c r="Q89" s="83">
        <v>2500</v>
      </c>
      <c r="R89" s="84"/>
      <c r="S89" s="84">
        <f>T89</f>
        <v>2500</v>
      </c>
      <c r="T89" s="83">
        <v>2500</v>
      </c>
      <c r="U89" s="84"/>
      <c r="V89" s="96" t="s">
        <v>217</v>
      </c>
    </row>
    <row r="90" spans="1:22" ht="48.75" customHeight="1">
      <c r="A90" s="17" t="s">
        <v>145</v>
      </c>
      <c r="B90" s="22" t="s">
        <v>146</v>
      </c>
      <c r="C90" s="74" t="s">
        <v>10</v>
      </c>
      <c r="D90" s="84">
        <v>0</v>
      </c>
      <c r="E90" s="84">
        <v>0</v>
      </c>
      <c r="F90" s="84" t="s">
        <v>183</v>
      </c>
      <c r="G90" s="84"/>
      <c r="H90" s="83"/>
      <c r="I90" s="84"/>
      <c r="J90" s="84"/>
      <c r="K90" s="83"/>
      <c r="L90" s="84"/>
      <c r="M90" s="84">
        <f>N90</f>
        <v>0</v>
      </c>
      <c r="N90" s="84">
        <f t="shared" si="14"/>
        <v>0</v>
      </c>
      <c r="O90" s="84" t="s">
        <v>183</v>
      </c>
      <c r="P90" s="84"/>
      <c r="Q90" s="83"/>
      <c r="R90" s="84"/>
      <c r="S90" s="84"/>
      <c r="T90" s="83"/>
      <c r="U90" s="84"/>
      <c r="V90" s="96"/>
    </row>
    <row r="91" spans="1:22" ht="80.25" customHeight="1">
      <c r="A91" s="17" t="s">
        <v>147</v>
      </c>
      <c r="B91" s="22" t="s">
        <v>148</v>
      </c>
      <c r="C91" s="74" t="s">
        <v>10</v>
      </c>
      <c r="D91" s="84">
        <v>0</v>
      </c>
      <c r="E91" s="84">
        <v>0</v>
      </c>
      <c r="F91" s="84" t="s">
        <v>183</v>
      </c>
      <c r="G91" s="84"/>
      <c r="H91" s="83"/>
      <c r="I91" s="84"/>
      <c r="J91" s="84"/>
      <c r="K91" s="83"/>
      <c r="L91" s="84"/>
      <c r="M91" s="84">
        <v>0</v>
      </c>
      <c r="N91" s="84">
        <f t="shared" si="14"/>
        <v>0</v>
      </c>
      <c r="O91" s="84" t="s">
        <v>183</v>
      </c>
      <c r="P91" s="84"/>
      <c r="Q91" s="83"/>
      <c r="R91" s="84"/>
      <c r="S91" s="84"/>
      <c r="T91" s="83"/>
      <c r="U91" s="84"/>
      <c r="V91" s="96"/>
    </row>
    <row r="92" spans="1:22" ht="28.5" customHeight="1">
      <c r="A92" s="17" t="s">
        <v>149</v>
      </c>
      <c r="B92" s="22" t="s">
        <v>150</v>
      </c>
      <c r="C92" s="74" t="s">
        <v>10</v>
      </c>
      <c r="D92" s="84">
        <f>E92</f>
        <v>287</v>
      </c>
      <c r="E92" s="83">
        <v>287</v>
      </c>
      <c r="F92" s="84" t="s">
        <v>183</v>
      </c>
      <c r="G92" s="84">
        <f>H92</f>
        <v>300</v>
      </c>
      <c r="H92" s="83">
        <v>300</v>
      </c>
      <c r="I92" s="84"/>
      <c r="J92" s="84">
        <f>K92</f>
        <v>300</v>
      </c>
      <c r="K92" s="83">
        <v>300</v>
      </c>
      <c r="L92" s="84"/>
      <c r="M92" s="84">
        <f>N92</f>
        <v>0</v>
      </c>
      <c r="N92" s="84">
        <f t="shared" si="14"/>
        <v>0</v>
      </c>
      <c r="O92" s="84" t="s">
        <v>183</v>
      </c>
      <c r="P92" s="84">
        <f>Q92</f>
        <v>300</v>
      </c>
      <c r="Q92" s="83">
        <v>300</v>
      </c>
      <c r="R92" s="84"/>
      <c r="S92" s="84">
        <f>T92</f>
        <v>300</v>
      </c>
      <c r="T92" s="83">
        <v>300</v>
      </c>
      <c r="U92" s="84"/>
      <c r="V92" s="96"/>
    </row>
    <row r="93" spans="1:22" ht="24" customHeight="1">
      <c r="A93" s="17" t="s">
        <v>151</v>
      </c>
      <c r="B93" s="22" t="s">
        <v>152</v>
      </c>
      <c r="C93" s="74" t="s">
        <v>10</v>
      </c>
      <c r="D93" s="84">
        <v>0</v>
      </c>
      <c r="E93" s="84">
        <v>0</v>
      </c>
      <c r="F93" s="84" t="s">
        <v>183</v>
      </c>
      <c r="G93" s="84"/>
      <c r="H93" s="83"/>
      <c r="I93" s="84"/>
      <c r="J93" s="84"/>
      <c r="K93" s="83"/>
      <c r="L93" s="84"/>
      <c r="M93" s="84">
        <v>0</v>
      </c>
      <c r="N93" s="84">
        <f t="shared" si="14"/>
        <v>0</v>
      </c>
      <c r="O93" s="84" t="s">
        <v>183</v>
      </c>
      <c r="P93" s="84"/>
      <c r="Q93" s="83"/>
      <c r="R93" s="84"/>
      <c r="S93" s="84"/>
      <c r="T93" s="83"/>
      <c r="U93" s="84"/>
      <c r="V93" s="96"/>
    </row>
    <row r="94" spans="1:22" ht="24" customHeight="1">
      <c r="A94" s="17" t="s">
        <v>153</v>
      </c>
      <c r="B94" s="22" t="s">
        <v>154</v>
      </c>
      <c r="C94" s="74" t="s">
        <v>10</v>
      </c>
      <c r="D94" s="84">
        <f>E94</f>
        <v>16709</v>
      </c>
      <c r="E94" s="83">
        <v>16709</v>
      </c>
      <c r="F94" s="84" t="s">
        <v>183</v>
      </c>
      <c r="G94" s="84">
        <f>H94</f>
        <v>19000</v>
      </c>
      <c r="H94" s="83">
        <v>19000</v>
      </c>
      <c r="I94" s="84"/>
      <c r="J94" s="84">
        <f>K94</f>
        <v>19000</v>
      </c>
      <c r="K94" s="83">
        <v>19000</v>
      </c>
      <c r="L94" s="84"/>
      <c r="M94" s="84">
        <f>N94</f>
        <v>0</v>
      </c>
      <c r="N94" s="84">
        <f t="shared" si="14"/>
        <v>0</v>
      </c>
      <c r="O94" s="84" t="s">
        <v>183</v>
      </c>
      <c r="P94" s="84">
        <f>Q94</f>
        <v>19000</v>
      </c>
      <c r="Q94" s="83">
        <v>19000</v>
      </c>
      <c r="R94" s="84"/>
      <c r="S94" s="84">
        <f>T94</f>
        <v>19000</v>
      </c>
      <c r="T94" s="83">
        <v>19000</v>
      </c>
      <c r="U94" s="84"/>
      <c r="V94" s="96"/>
    </row>
    <row r="95" spans="1:22" ht="36.75" customHeight="1">
      <c r="A95" s="17" t="s">
        <v>155</v>
      </c>
      <c r="B95" s="22" t="s">
        <v>156</v>
      </c>
      <c r="C95" s="74" t="s">
        <v>10</v>
      </c>
      <c r="D95" s="84">
        <f>E95</f>
        <v>9515.6</v>
      </c>
      <c r="E95" s="83">
        <v>9515.6</v>
      </c>
      <c r="F95" s="84" t="s">
        <v>183</v>
      </c>
      <c r="G95" s="84">
        <f>H95</f>
        <v>7000</v>
      </c>
      <c r="H95" s="84">
        <v>7000</v>
      </c>
      <c r="I95" s="84"/>
      <c r="J95" s="84">
        <f>K95</f>
        <v>6000</v>
      </c>
      <c r="K95" s="84">
        <v>6000</v>
      </c>
      <c r="L95" s="84"/>
      <c r="M95" s="84">
        <f>N95</f>
        <v>-1000</v>
      </c>
      <c r="N95" s="84">
        <f t="shared" si="14"/>
        <v>-1000</v>
      </c>
      <c r="O95" s="84" t="s">
        <v>183</v>
      </c>
      <c r="P95" s="84">
        <f>Q95</f>
        <v>6000</v>
      </c>
      <c r="Q95" s="84">
        <v>6000</v>
      </c>
      <c r="R95" s="84"/>
      <c r="S95" s="84">
        <f>T95</f>
        <v>6000</v>
      </c>
      <c r="T95" s="84">
        <v>6000</v>
      </c>
      <c r="U95" s="84"/>
      <c r="V95" s="96"/>
    </row>
    <row r="96" spans="1:22" s="7" customFormat="1" ht="50.25" customHeight="1">
      <c r="A96" s="20" t="s">
        <v>157</v>
      </c>
      <c r="B96" s="21" t="s">
        <v>182</v>
      </c>
      <c r="C96" s="70" t="s">
        <v>158</v>
      </c>
      <c r="D96" s="71">
        <f>E96</f>
        <v>2250</v>
      </c>
      <c r="E96" s="71">
        <f>E98+E99</f>
        <v>2250</v>
      </c>
      <c r="F96" s="71" t="s">
        <v>183</v>
      </c>
      <c r="G96" s="71">
        <f>H96</f>
        <v>2500</v>
      </c>
      <c r="H96" s="71">
        <f>H98+H99</f>
        <v>2500</v>
      </c>
      <c r="I96" s="71" t="s">
        <v>183</v>
      </c>
      <c r="J96" s="71">
        <f>K96</f>
        <v>2500</v>
      </c>
      <c r="K96" s="71">
        <f>K98+K99</f>
        <v>2500</v>
      </c>
      <c r="L96" s="71" t="s">
        <v>183</v>
      </c>
      <c r="M96" s="71">
        <f>N96</f>
        <v>0</v>
      </c>
      <c r="N96" s="78">
        <f t="shared" si="14"/>
        <v>0</v>
      </c>
      <c r="O96" s="71" t="s">
        <v>183</v>
      </c>
      <c r="P96" s="71">
        <f>Q96</f>
        <v>2500</v>
      </c>
      <c r="Q96" s="71">
        <f>Q98+Q99</f>
        <v>2500</v>
      </c>
      <c r="R96" s="71"/>
      <c r="S96" s="71">
        <f>T96</f>
        <v>2500</v>
      </c>
      <c r="T96" s="71">
        <f>T98+T99</f>
        <v>2500</v>
      </c>
      <c r="U96" s="71"/>
      <c r="V96" s="89"/>
    </row>
    <row r="97" spans="1:27" ht="19.5" customHeight="1">
      <c r="A97" s="17"/>
      <c r="B97" s="22" t="s">
        <v>5</v>
      </c>
      <c r="C97" s="74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>
        <f t="shared" si="14"/>
        <v>0</v>
      </c>
      <c r="O97" s="75"/>
      <c r="P97" s="75"/>
      <c r="Q97" s="75"/>
      <c r="R97" s="75"/>
      <c r="S97" s="75"/>
      <c r="T97" s="75"/>
      <c r="U97" s="75"/>
      <c r="V97" s="77"/>
    </row>
    <row r="98" spans="1:27" ht="45.75" customHeight="1">
      <c r="A98" s="17" t="s">
        <v>159</v>
      </c>
      <c r="B98" s="22" t="s">
        <v>160</v>
      </c>
      <c r="C98" s="74" t="s">
        <v>10</v>
      </c>
      <c r="D98" s="84">
        <f>E98</f>
        <v>2250</v>
      </c>
      <c r="E98" s="83">
        <v>2250</v>
      </c>
      <c r="F98" s="84" t="s">
        <v>183</v>
      </c>
      <c r="G98" s="84">
        <f>H98</f>
        <v>2500</v>
      </c>
      <c r="H98" s="84">
        <v>2500</v>
      </c>
      <c r="I98" s="84"/>
      <c r="J98" s="84">
        <f>K98</f>
        <v>2500</v>
      </c>
      <c r="K98" s="84">
        <v>2500</v>
      </c>
      <c r="L98" s="84"/>
      <c r="M98" s="84">
        <f>N98</f>
        <v>0</v>
      </c>
      <c r="N98" s="84">
        <f t="shared" si="14"/>
        <v>0</v>
      </c>
      <c r="O98" s="84" t="s">
        <v>183</v>
      </c>
      <c r="P98" s="84">
        <f>Q98</f>
        <v>2500</v>
      </c>
      <c r="Q98" s="84">
        <v>2500</v>
      </c>
      <c r="R98" s="84"/>
      <c r="S98" s="84">
        <f>T98</f>
        <v>2500</v>
      </c>
      <c r="T98" s="84">
        <v>2500</v>
      </c>
      <c r="U98" s="84"/>
      <c r="V98" s="100"/>
    </row>
    <row r="99" spans="1:27" ht="38.25" customHeight="1">
      <c r="A99" s="17" t="s">
        <v>161</v>
      </c>
      <c r="B99" s="22" t="s">
        <v>162</v>
      </c>
      <c r="C99" s="74" t="s">
        <v>10</v>
      </c>
      <c r="D99" s="84">
        <v>0</v>
      </c>
      <c r="E99" s="84">
        <v>0</v>
      </c>
      <c r="F99" s="84" t="s">
        <v>183</v>
      </c>
      <c r="G99" s="84"/>
      <c r="H99" s="84"/>
      <c r="I99" s="84"/>
      <c r="J99" s="84"/>
      <c r="K99" s="84"/>
      <c r="L99" s="84"/>
      <c r="M99" s="84">
        <v>0</v>
      </c>
      <c r="N99" s="84">
        <f t="shared" si="14"/>
        <v>0</v>
      </c>
      <c r="O99" s="84" t="s">
        <v>183</v>
      </c>
      <c r="P99" s="84"/>
      <c r="Q99" s="84"/>
      <c r="R99" s="84"/>
      <c r="S99" s="84"/>
      <c r="T99" s="84"/>
      <c r="U99" s="84"/>
      <c r="V99" s="100"/>
    </row>
    <row r="100" spans="1:27" s="7" customFormat="1" ht="50.25" customHeight="1">
      <c r="A100" s="20" t="s">
        <v>163</v>
      </c>
      <c r="B100" s="21" t="s">
        <v>164</v>
      </c>
      <c r="C100" s="70" t="s">
        <v>165</v>
      </c>
      <c r="D100" s="71">
        <f>D102</f>
        <v>6000.1</v>
      </c>
      <c r="E100" s="71">
        <f>E102</f>
        <v>6000.1</v>
      </c>
      <c r="F100" s="71" t="s">
        <v>183</v>
      </c>
      <c r="G100" s="71">
        <f>G102</f>
        <v>0</v>
      </c>
      <c r="H100" s="71">
        <f>H102</f>
        <v>0</v>
      </c>
      <c r="I100" s="71" t="s">
        <v>183</v>
      </c>
      <c r="J100" s="71">
        <f>J102</f>
        <v>0</v>
      </c>
      <c r="K100" s="71">
        <f>K102</f>
        <v>0</v>
      </c>
      <c r="L100" s="71" t="s">
        <v>183</v>
      </c>
      <c r="M100" s="71">
        <v>0</v>
      </c>
      <c r="N100" s="78">
        <f t="shared" si="14"/>
        <v>0</v>
      </c>
      <c r="O100" s="71" t="s">
        <v>183</v>
      </c>
      <c r="P100" s="71">
        <f>P102</f>
        <v>0</v>
      </c>
      <c r="Q100" s="71">
        <f>Q102</f>
        <v>0</v>
      </c>
      <c r="R100" s="71"/>
      <c r="S100" s="71">
        <f>S102</f>
        <v>0</v>
      </c>
      <c r="T100" s="71">
        <f>T102</f>
        <v>0</v>
      </c>
      <c r="U100" s="71"/>
      <c r="V100" s="89"/>
    </row>
    <row r="101" spans="1:27" ht="20.25" customHeight="1">
      <c r="A101" s="17"/>
      <c r="B101" s="22" t="s">
        <v>5</v>
      </c>
      <c r="C101" s="74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>
        <f t="shared" si="14"/>
        <v>0</v>
      </c>
      <c r="O101" s="75"/>
      <c r="P101" s="75"/>
      <c r="Q101" s="75"/>
      <c r="R101" s="75"/>
      <c r="S101" s="75"/>
      <c r="T101" s="75"/>
      <c r="U101" s="75"/>
      <c r="V101" s="76"/>
    </row>
    <row r="102" spans="1:27" ht="63">
      <c r="A102" s="17" t="s">
        <v>166</v>
      </c>
      <c r="B102" s="22" t="s">
        <v>167</v>
      </c>
      <c r="C102" s="74" t="s">
        <v>10</v>
      </c>
      <c r="D102" s="84">
        <f>E102</f>
        <v>6000.1</v>
      </c>
      <c r="E102" s="83">
        <v>6000.1</v>
      </c>
      <c r="F102" s="84" t="s">
        <v>183</v>
      </c>
      <c r="G102" s="84"/>
      <c r="H102" s="84"/>
      <c r="I102" s="84"/>
      <c r="J102" s="84"/>
      <c r="K102" s="84"/>
      <c r="L102" s="84"/>
      <c r="M102" s="84">
        <v>0</v>
      </c>
      <c r="N102" s="84">
        <f t="shared" si="14"/>
        <v>0</v>
      </c>
      <c r="O102" s="84" t="s">
        <v>183</v>
      </c>
      <c r="P102" s="84"/>
      <c r="Q102" s="84"/>
      <c r="R102" s="84"/>
      <c r="S102" s="84"/>
      <c r="T102" s="84"/>
      <c r="U102" s="84"/>
      <c r="V102" s="100"/>
      <c r="W102" s="69"/>
      <c r="X102" s="69"/>
      <c r="Y102" s="69"/>
      <c r="Z102" s="69"/>
      <c r="AA102" s="69"/>
    </row>
    <row r="103" spans="1:27" s="7" customFormat="1" ht="42.75" customHeight="1">
      <c r="A103" s="20" t="s">
        <v>168</v>
      </c>
      <c r="B103" s="21" t="s">
        <v>169</v>
      </c>
      <c r="C103" s="70" t="s">
        <v>170</v>
      </c>
      <c r="D103" s="71">
        <f>D105</f>
        <v>12386.3</v>
      </c>
      <c r="E103" s="71" t="s">
        <v>183</v>
      </c>
      <c r="F103" s="71">
        <f>F105</f>
        <v>12386.3</v>
      </c>
      <c r="G103" s="71">
        <f>G105</f>
        <v>0</v>
      </c>
      <c r="H103" s="71" t="s">
        <v>183</v>
      </c>
      <c r="I103" s="71">
        <f>I105</f>
        <v>0</v>
      </c>
      <c r="J103" s="71">
        <f>J105</f>
        <v>0</v>
      </c>
      <c r="K103" s="71" t="s">
        <v>183</v>
      </c>
      <c r="L103" s="71">
        <f>L105</f>
        <v>0</v>
      </c>
      <c r="M103" s="71">
        <f>M105</f>
        <v>0</v>
      </c>
      <c r="N103" s="71" t="s">
        <v>183</v>
      </c>
      <c r="O103" s="71">
        <f>O105</f>
        <v>0</v>
      </c>
      <c r="P103" s="71">
        <f>P105</f>
        <v>0</v>
      </c>
      <c r="Q103" s="71" t="s">
        <v>183</v>
      </c>
      <c r="R103" s="71"/>
      <c r="S103" s="71">
        <f>S105</f>
        <v>0</v>
      </c>
      <c r="T103" s="71" t="s">
        <v>183</v>
      </c>
      <c r="U103" s="71"/>
      <c r="V103" s="156"/>
    </row>
    <row r="104" spans="1:27" ht="20.25" customHeight="1">
      <c r="A104" s="17"/>
      <c r="B104" s="22" t="s">
        <v>5</v>
      </c>
      <c r="C104" s="74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>
        <f t="shared" si="14"/>
        <v>0</v>
      </c>
      <c r="O104" s="75"/>
      <c r="P104" s="75"/>
      <c r="Q104" s="75"/>
      <c r="R104" s="75"/>
      <c r="S104" s="75"/>
      <c r="T104" s="75"/>
      <c r="U104" s="75"/>
      <c r="V104" s="157"/>
    </row>
    <row r="105" spans="1:27" ht="78.75" customHeight="1">
      <c r="A105" s="17" t="s">
        <v>171</v>
      </c>
      <c r="B105" s="22" t="s">
        <v>172</v>
      </c>
      <c r="C105" s="74"/>
      <c r="D105" s="101">
        <f>F105</f>
        <v>12386.3</v>
      </c>
      <c r="E105" s="84" t="s">
        <v>183</v>
      </c>
      <c r="F105" s="83">
        <v>12386.3</v>
      </c>
      <c r="G105" s="101"/>
      <c r="H105" s="84"/>
      <c r="I105" s="84"/>
      <c r="J105" s="101"/>
      <c r="K105" s="84"/>
      <c r="L105" s="84"/>
      <c r="M105" s="84">
        <f>O105</f>
        <v>0</v>
      </c>
      <c r="N105" s="93" t="s">
        <v>183</v>
      </c>
      <c r="O105" s="84">
        <f>L105-I105</f>
        <v>0</v>
      </c>
      <c r="P105" s="101"/>
      <c r="Q105" s="84"/>
      <c r="R105" s="84"/>
      <c r="S105" s="101"/>
      <c r="T105" s="84"/>
      <c r="U105" s="84"/>
      <c r="V105" s="157"/>
    </row>
    <row r="106" spans="1:27" s="7" customFormat="1" ht="42" customHeight="1">
      <c r="A106" s="20" t="s">
        <v>173</v>
      </c>
      <c r="B106" s="21" t="s">
        <v>174</v>
      </c>
      <c r="C106" s="70" t="s">
        <v>175</v>
      </c>
      <c r="D106" s="71">
        <f>E106</f>
        <v>136257.70000000001</v>
      </c>
      <c r="E106" s="71">
        <f>E108+E110</f>
        <v>136257.70000000001</v>
      </c>
      <c r="F106" s="71">
        <f>F108+F109+F110</f>
        <v>0</v>
      </c>
      <c r="G106" s="71">
        <f>H106</f>
        <v>3000</v>
      </c>
      <c r="H106" s="71">
        <f>H108+H110</f>
        <v>3000</v>
      </c>
      <c r="I106" s="71">
        <f>I108+I109+I110</f>
        <v>0</v>
      </c>
      <c r="J106" s="71">
        <f>K106</f>
        <v>12000</v>
      </c>
      <c r="K106" s="71">
        <f>K108+K110</f>
        <v>12000</v>
      </c>
      <c r="L106" s="71">
        <f>L108+L109+L110</f>
        <v>0</v>
      </c>
      <c r="M106" s="71">
        <f>N106</f>
        <v>0</v>
      </c>
      <c r="N106" s="78"/>
      <c r="O106" s="71">
        <v>0</v>
      </c>
      <c r="P106" s="71">
        <f>Q106</f>
        <v>12000</v>
      </c>
      <c r="Q106" s="71">
        <f>Q108+Q110</f>
        <v>12000</v>
      </c>
      <c r="R106" s="71"/>
      <c r="S106" s="71">
        <f>T106</f>
        <v>12000</v>
      </c>
      <c r="T106" s="71">
        <f>T108+T110</f>
        <v>12000</v>
      </c>
      <c r="U106" s="71"/>
      <c r="V106" s="157"/>
    </row>
    <row r="107" spans="1:27" ht="12.75" customHeight="1" thickBot="1">
      <c r="A107" s="17"/>
      <c r="B107" s="22" t="s">
        <v>5</v>
      </c>
      <c r="C107" s="74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>
        <f t="shared" si="14"/>
        <v>0</v>
      </c>
      <c r="O107" s="75"/>
      <c r="P107" s="75"/>
      <c r="Q107" s="75"/>
      <c r="R107" s="75"/>
      <c r="S107" s="75"/>
      <c r="T107" s="75"/>
      <c r="U107" s="75"/>
      <c r="V107" s="159"/>
    </row>
    <row r="108" spans="1:27" ht="26.25" customHeight="1">
      <c r="A108" s="17" t="s">
        <v>176</v>
      </c>
      <c r="B108" s="22" t="s">
        <v>177</v>
      </c>
      <c r="C108" s="74" t="s">
        <v>10</v>
      </c>
      <c r="D108" s="75">
        <v>0</v>
      </c>
      <c r="E108" s="75">
        <v>0</v>
      </c>
      <c r="F108" s="75">
        <v>0</v>
      </c>
      <c r="G108" s="75"/>
      <c r="H108" s="75"/>
      <c r="I108" s="75"/>
      <c r="J108" s="75"/>
      <c r="K108" s="75"/>
      <c r="L108" s="75"/>
      <c r="M108" s="75">
        <v>0</v>
      </c>
      <c r="N108" s="91" t="s">
        <v>183</v>
      </c>
      <c r="O108" s="75">
        <v>0</v>
      </c>
      <c r="P108" s="75"/>
      <c r="Q108" s="75"/>
      <c r="R108" s="75"/>
      <c r="S108" s="75"/>
      <c r="T108" s="75"/>
      <c r="U108" s="75"/>
      <c r="V108" s="76"/>
    </row>
    <row r="109" spans="1:27" ht="27" customHeight="1">
      <c r="A109" s="17" t="s">
        <v>178</v>
      </c>
      <c r="B109" s="22" t="s">
        <v>179</v>
      </c>
      <c r="C109" s="74" t="s">
        <v>10</v>
      </c>
      <c r="D109" s="75">
        <v>0</v>
      </c>
      <c r="E109" s="75" t="s">
        <v>183</v>
      </c>
      <c r="F109" s="75">
        <v>0</v>
      </c>
      <c r="G109" s="75"/>
      <c r="H109" s="75"/>
      <c r="I109" s="75"/>
      <c r="J109" s="75"/>
      <c r="K109" s="75"/>
      <c r="L109" s="75"/>
      <c r="M109" s="75">
        <v>0</v>
      </c>
      <c r="N109" s="91" t="s">
        <v>183</v>
      </c>
      <c r="O109" s="75">
        <v>0</v>
      </c>
      <c r="P109" s="75"/>
      <c r="Q109" s="75"/>
      <c r="R109" s="75"/>
      <c r="S109" s="75"/>
      <c r="T109" s="75"/>
      <c r="U109" s="75"/>
      <c r="V109" s="76"/>
    </row>
    <row r="110" spans="1:27" ht="39.75" customHeight="1" thickBot="1">
      <c r="A110" s="18" t="s">
        <v>180</v>
      </c>
      <c r="B110" s="25" t="s">
        <v>181</v>
      </c>
      <c r="C110" s="102" t="s">
        <v>10</v>
      </c>
      <c r="D110" s="103">
        <f>E110</f>
        <v>136257.70000000001</v>
      </c>
      <c r="E110" s="104">
        <v>136257.70000000001</v>
      </c>
      <c r="F110" s="103">
        <v>0</v>
      </c>
      <c r="G110" s="103">
        <f>3000</f>
        <v>3000</v>
      </c>
      <c r="H110" s="103">
        <v>3000</v>
      </c>
      <c r="I110" s="103"/>
      <c r="J110" s="103">
        <f>3000</f>
        <v>3000</v>
      </c>
      <c r="K110" s="105">
        <v>12000</v>
      </c>
      <c r="L110" s="103"/>
      <c r="M110" s="103"/>
      <c r="N110" s="84">
        <f>K110-H110</f>
        <v>9000</v>
      </c>
      <c r="O110" s="103">
        <v>0</v>
      </c>
      <c r="P110" s="103">
        <f>3000</f>
        <v>3000</v>
      </c>
      <c r="Q110" s="105">
        <v>12000</v>
      </c>
      <c r="R110" s="103"/>
      <c r="S110" s="103">
        <f>3000</f>
        <v>3000</v>
      </c>
      <c r="T110" s="105">
        <v>12000</v>
      </c>
      <c r="U110" s="103"/>
      <c r="V110" s="106"/>
    </row>
    <row r="111" spans="1:27">
      <c r="A111" s="12"/>
      <c r="B111" s="26"/>
      <c r="C111" s="12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</row>
    <row r="112" spans="1:27">
      <c r="A112" s="12"/>
      <c r="B112" s="26"/>
      <c r="C112" s="12"/>
      <c r="D112" s="12"/>
      <c r="E112" s="12"/>
      <c r="F112" s="12"/>
      <c r="G112" s="12"/>
      <c r="H112" s="12"/>
      <c r="I112" s="12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spans="1:21">
      <c r="A113" s="12"/>
      <c r="B113" s="26"/>
      <c r="C113" s="12"/>
      <c r="D113" s="12"/>
      <c r="E113" s="12"/>
      <c r="F113" s="12"/>
      <c r="G113" s="12"/>
      <c r="H113" s="12"/>
      <c r="I113" s="12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</sheetData>
  <mergeCells count="29">
    <mergeCell ref="H7:I7"/>
    <mergeCell ref="V58:V60"/>
    <mergeCell ref="V66:V70"/>
    <mergeCell ref="V103:V107"/>
    <mergeCell ref="M6:O6"/>
    <mergeCell ref="M7:M8"/>
    <mergeCell ref="N7:O7"/>
    <mergeCell ref="V16:V17"/>
    <mergeCell ref="V37:V40"/>
    <mergeCell ref="V42:V45"/>
    <mergeCell ref="T7:U7"/>
    <mergeCell ref="V7:V8"/>
    <mergeCell ref="S7:S8"/>
    <mergeCell ref="C6:C8"/>
    <mergeCell ref="A4:U4"/>
    <mergeCell ref="K7:L7"/>
    <mergeCell ref="J7:J8"/>
    <mergeCell ref="P7:P8"/>
    <mergeCell ref="Q7:R7"/>
    <mergeCell ref="E7:F7"/>
    <mergeCell ref="G7:G8"/>
    <mergeCell ref="D7:D8"/>
    <mergeCell ref="D6:F6"/>
    <mergeCell ref="G6:I6"/>
    <mergeCell ref="B6:B8"/>
    <mergeCell ref="A6:A8"/>
    <mergeCell ref="J6:L6"/>
    <mergeCell ref="P6:R6"/>
    <mergeCell ref="S6:U6"/>
  </mergeCells>
  <pageMargins left="0.7" right="0.7" top="0.75" bottom="0.75" header="0.3" footer="0.3"/>
  <pageSetup paperSize="9" scale="4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64"/>
  <sheetViews>
    <sheetView tabSelected="1" topLeftCell="A13" workbookViewId="0">
      <selection activeCell="M19" sqref="M19"/>
    </sheetView>
  </sheetViews>
  <sheetFormatPr defaultRowHeight="10.5"/>
  <cols>
    <col min="2" max="2" width="32" customWidth="1"/>
    <col min="3" max="3" width="12.5" customWidth="1"/>
    <col min="4" max="4" width="9.33203125" customWidth="1"/>
    <col min="5" max="5" width="8.33203125" customWidth="1"/>
    <col min="6" max="6" width="11.1640625" customWidth="1"/>
    <col min="7" max="7" width="10.6640625" customWidth="1"/>
    <col min="8" max="8" width="12" customWidth="1"/>
    <col min="9" max="9" width="9.83203125" customWidth="1"/>
    <col min="10" max="10" width="19.5" style="64" customWidth="1"/>
    <col min="11" max="11" width="20.6640625" style="64" customWidth="1"/>
    <col min="12" max="12" width="9.33203125" style="64"/>
    <col min="13" max="13" width="20.83203125" style="64" customWidth="1"/>
    <col min="14" max="14" width="12.6640625" customWidth="1"/>
    <col min="15" max="15" width="14" customWidth="1"/>
    <col min="16" max="16" width="20.1640625" bestFit="1" customWidth="1"/>
  </cols>
  <sheetData>
    <row r="1" spans="1:16">
      <c r="A1" s="162" t="s">
        <v>253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</row>
    <row r="2" spans="1:16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</row>
    <row r="3" spans="1:16">
      <c r="A3" s="162"/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</row>
    <row r="4" spans="1:16">
      <c r="A4" s="162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</row>
    <row r="5" spans="1:16">
      <c r="A5" s="162"/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</row>
    <row r="6" spans="1:16">
      <c r="A6" s="28"/>
      <c r="B6" s="28"/>
      <c r="C6" s="28"/>
      <c r="D6" s="28"/>
      <c r="E6" s="28"/>
      <c r="F6" s="28"/>
      <c r="G6" s="28"/>
      <c r="H6" s="28"/>
      <c r="I6" s="28"/>
      <c r="J6" s="29"/>
      <c r="K6" s="29"/>
      <c r="L6" s="29"/>
      <c r="M6" s="29"/>
      <c r="N6" s="28"/>
      <c r="O6" s="28"/>
    </row>
    <row r="7" spans="1:16" ht="12.75">
      <c r="A7" s="163" t="s">
        <v>220</v>
      </c>
      <c r="B7" s="163" t="s">
        <v>221</v>
      </c>
      <c r="C7" s="163" t="s">
        <v>222</v>
      </c>
      <c r="D7" s="163" t="s">
        <v>223</v>
      </c>
      <c r="E7" s="163"/>
      <c r="F7" s="163"/>
      <c r="G7" s="163" t="s">
        <v>224</v>
      </c>
      <c r="H7" s="163"/>
      <c r="I7" s="163"/>
      <c r="J7" s="165" t="s">
        <v>225</v>
      </c>
      <c r="K7" s="165"/>
      <c r="L7" s="165"/>
      <c r="M7" s="165" t="s">
        <v>226</v>
      </c>
      <c r="N7" s="167" t="s">
        <v>227</v>
      </c>
      <c r="O7" s="167" t="s">
        <v>228</v>
      </c>
    </row>
    <row r="8" spans="1:16" ht="108" customHeight="1">
      <c r="A8" s="163"/>
      <c r="B8" s="164"/>
      <c r="C8" s="164"/>
      <c r="D8" s="31" t="s">
        <v>229</v>
      </c>
      <c r="E8" s="31" t="s">
        <v>230</v>
      </c>
      <c r="F8" s="31" t="s">
        <v>231</v>
      </c>
      <c r="G8" s="31" t="s">
        <v>229</v>
      </c>
      <c r="H8" s="31" t="s">
        <v>230</v>
      </c>
      <c r="I8" s="31" t="s">
        <v>231</v>
      </c>
      <c r="J8" s="32" t="s">
        <v>229</v>
      </c>
      <c r="K8" s="32" t="s">
        <v>230</v>
      </c>
      <c r="L8" s="32" t="s">
        <v>231</v>
      </c>
      <c r="M8" s="166"/>
      <c r="N8" s="168"/>
      <c r="O8" s="168"/>
    </row>
    <row r="9" spans="1:16" ht="177.75" customHeight="1">
      <c r="A9" s="30">
        <v>1</v>
      </c>
      <c r="B9" s="120" t="s">
        <v>246</v>
      </c>
      <c r="C9" s="121">
        <v>2026</v>
      </c>
      <c r="D9" s="122" t="s">
        <v>232</v>
      </c>
      <c r="E9" s="122" t="s">
        <v>232</v>
      </c>
      <c r="F9" s="123">
        <v>0</v>
      </c>
      <c r="G9" s="123">
        <v>25</v>
      </c>
      <c r="H9" s="123">
        <v>75</v>
      </c>
      <c r="I9" s="123">
        <v>0</v>
      </c>
      <c r="J9" s="124">
        <f>M9*25/100</f>
        <v>321750000</v>
      </c>
      <c r="K9" s="124">
        <f>M9*75/100</f>
        <v>965250000</v>
      </c>
      <c r="L9" s="125">
        <v>0</v>
      </c>
      <c r="M9" s="125">
        <v>1287000000</v>
      </c>
      <c r="N9" s="126">
        <v>5113</v>
      </c>
      <c r="O9" s="127" t="s">
        <v>242</v>
      </c>
      <c r="P9" s="107"/>
    </row>
    <row r="10" spans="1:16" ht="27" customHeight="1">
      <c r="A10" s="109"/>
      <c r="B10" s="128" t="s">
        <v>234</v>
      </c>
      <c r="C10" s="111"/>
      <c r="D10" s="112"/>
      <c r="E10" s="112"/>
      <c r="F10" s="113"/>
      <c r="G10" s="113"/>
      <c r="H10" s="113"/>
      <c r="I10" s="113"/>
      <c r="J10" s="118">
        <f>J9</f>
        <v>321750000</v>
      </c>
      <c r="K10" s="118">
        <f>K9</f>
        <v>965250000</v>
      </c>
      <c r="L10" s="119"/>
      <c r="M10" s="119">
        <f>M9</f>
        <v>1287000000</v>
      </c>
      <c r="N10" s="116"/>
      <c r="O10" s="117"/>
      <c r="P10" s="107">
        <f>J10+K10</f>
        <v>1287000000</v>
      </c>
    </row>
    <row r="11" spans="1:16" ht="126" customHeight="1">
      <c r="A11" s="30">
        <v>2</v>
      </c>
      <c r="B11" s="129" t="s">
        <v>247</v>
      </c>
      <c r="C11" s="121">
        <v>2026</v>
      </c>
      <c r="D11" s="122" t="s">
        <v>232</v>
      </c>
      <c r="E11" s="122" t="s">
        <v>232</v>
      </c>
      <c r="F11" s="123">
        <v>0</v>
      </c>
      <c r="G11" s="123">
        <v>30</v>
      </c>
      <c r="H11" s="123">
        <v>70</v>
      </c>
      <c r="I11" s="123">
        <v>0</v>
      </c>
      <c r="J11" s="124">
        <f>M11*30/100</f>
        <v>57000000</v>
      </c>
      <c r="K11" s="124">
        <f>M11*70/100</f>
        <v>133000000</v>
      </c>
      <c r="L11" s="125">
        <v>0</v>
      </c>
      <c r="M11" s="125">
        <v>190000000</v>
      </c>
      <c r="N11" s="126">
        <v>5112</v>
      </c>
      <c r="O11" s="127" t="s">
        <v>243</v>
      </c>
      <c r="P11" s="107"/>
    </row>
    <row r="12" spans="1:16" ht="21.75" customHeight="1">
      <c r="A12" s="109"/>
      <c r="B12" s="110" t="s">
        <v>234</v>
      </c>
      <c r="C12" s="111"/>
      <c r="D12" s="112"/>
      <c r="E12" s="112"/>
      <c r="F12" s="113"/>
      <c r="G12" s="113"/>
      <c r="H12" s="113"/>
      <c r="I12" s="113"/>
      <c r="J12" s="118">
        <f>J11</f>
        <v>57000000</v>
      </c>
      <c r="K12" s="118">
        <f>K11</f>
        <v>133000000</v>
      </c>
      <c r="L12" s="119"/>
      <c r="M12" s="119">
        <f>M11</f>
        <v>190000000</v>
      </c>
      <c r="N12" s="116"/>
      <c r="O12" s="117"/>
      <c r="P12" s="107">
        <f>J12+K12</f>
        <v>190000000</v>
      </c>
    </row>
    <row r="13" spans="1:16" ht="124.5" customHeight="1">
      <c r="A13" s="30">
        <v>3</v>
      </c>
      <c r="B13" s="129" t="s">
        <v>244</v>
      </c>
      <c r="C13" s="121">
        <v>2026</v>
      </c>
      <c r="D13" s="122" t="s">
        <v>232</v>
      </c>
      <c r="E13" s="122" t="s">
        <v>232</v>
      </c>
      <c r="F13" s="123">
        <v>0</v>
      </c>
      <c r="G13" s="123">
        <v>25</v>
      </c>
      <c r="H13" s="123">
        <v>75</v>
      </c>
      <c r="I13" s="123">
        <v>0</v>
      </c>
      <c r="J13" s="124">
        <f>M13*25/100</f>
        <v>50000000</v>
      </c>
      <c r="K13" s="124">
        <f>M13*75/100</f>
        <v>150000000</v>
      </c>
      <c r="L13" s="125">
        <v>0</v>
      </c>
      <c r="M13" s="125">
        <v>200000000</v>
      </c>
      <c r="N13" s="126">
        <v>5112</v>
      </c>
      <c r="O13" s="127" t="s">
        <v>245</v>
      </c>
      <c r="P13" s="107"/>
    </row>
    <row r="14" spans="1:16" ht="42.75" customHeight="1">
      <c r="A14" s="109"/>
      <c r="B14" s="66" t="s">
        <v>234</v>
      </c>
      <c r="C14" s="41"/>
      <c r="D14" s="42"/>
      <c r="E14" s="42"/>
      <c r="F14" s="43"/>
      <c r="G14" s="41"/>
      <c r="H14" s="41"/>
      <c r="I14" s="44"/>
      <c r="J14" s="45">
        <f>J13</f>
        <v>50000000</v>
      </c>
      <c r="K14" s="45">
        <f>K13</f>
        <v>150000000</v>
      </c>
      <c r="L14" s="46"/>
      <c r="M14" s="45">
        <v>200000000</v>
      </c>
      <c r="N14" s="47"/>
      <c r="O14" s="48"/>
      <c r="P14" s="107">
        <f t="shared" ref="P14:P15" si="0">J14+K14</f>
        <v>200000000</v>
      </c>
    </row>
    <row r="15" spans="1:16" ht="109.5" customHeight="1">
      <c r="A15" s="30">
        <v>1</v>
      </c>
      <c r="B15" s="134" t="s">
        <v>248</v>
      </c>
      <c r="C15" s="130">
        <v>2026</v>
      </c>
      <c r="D15" s="122" t="s">
        <v>232</v>
      </c>
      <c r="E15" s="122" t="s">
        <v>232</v>
      </c>
      <c r="F15" s="123">
        <v>0</v>
      </c>
      <c r="G15" s="123">
        <v>45</v>
      </c>
      <c r="H15" s="123">
        <v>55</v>
      </c>
      <c r="I15" s="123">
        <v>0</v>
      </c>
      <c r="J15" s="131">
        <f>M15*45/100</f>
        <v>30150000</v>
      </c>
      <c r="K15" s="131">
        <f>M15*55/100</f>
        <v>36850000</v>
      </c>
      <c r="L15" s="125">
        <v>0</v>
      </c>
      <c r="M15" s="131">
        <v>67000000</v>
      </c>
      <c r="N15" s="132">
        <v>5113</v>
      </c>
      <c r="O15" s="133" t="s">
        <v>242</v>
      </c>
      <c r="P15" s="107">
        <f t="shared" si="0"/>
        <v>67000000</v>
      </c>
    </row>
    <row r="16" spans="1:16" ht="31.5" customHeight="1">
      <c r="A16" s="109"/>
      <c r="B16" s="66" t="s">
        <v>234</v>
      </c>
      <c r="C16" s="109"/>
      <c r="D16" s="112"/>
      <c r="E16" s="112"/>
      <c r="F16" s="113"/>
      <c r="G16" s="113"/>
      <c r="H16" s="113"/>
      <c r="I16" s="113"/>
      <c r="J16" s="140">
        <f>J15</f>
        <v>30150000</v>
      </c>
      <c r="K16" s="140">
        <f>K15</f>
        <v>36850000</v>
      </c>
      <c r="L16" s="119"/>
      <c r="M16" s="141">
        <v>67000000</v>
      </c>
      <c r="N16" s="142"/>
      <c r="O16" s="143"/>
      <c r="P16" s="107"/>
    </row>
    <row r="17" spans="1:16" ht="67.5" customHeight="1">
      <c r="A17" s="108"/>
      <c r="B17" s="138" t="s">
        <v>249</v>
      </c>
      <c r="C17" s="130">
        <v>2026</v>
      </c>
      <c r="D17" s="122" t="s">
        <v>232</v>
      </c>
      <c r="E17" s="122" t="s">
        <v>232</v>
      </c>
      <c r="F17" s="123">
        <v>0</v>
      </c>
      <c r="G17" s="123">
        <v>40</v>
      </c>
      <c r="H17" s="123">
        <v>60</v>
      </c>
      <c r="I17" s="123">
        <v>0</v>
      </c>
      <c r="J17" s="131">
        <f>M17*40/100</f>
        <v>80000000</v>
      </c>
      <c r="K17" s="131">
        <f>M17*60/100</f>
        <v>120000000</v>
      </c>
      <c r="L17" s="125">
        <v>0</v>
      </c>
      <c r="M17" s="131">
        <v>200000000</v>
      </c>
      <c r="N17" s="137">
        <v>5112</v>
      </c>
      <c r="O17" s="139" t="s">
        <v>250</v>
      </c>
      <c r="P17" s="107"/>
    </row>
    <row r="18" spans="1:16" ht="31.5" customHeight="1">
      <c r="A18" s="109"/>
      <c r="B18" s="66" t="s">
        <v>234</v>
      </c>
      <c r="C18" s="109"/>
      <c r="D18" s="112"/>
      <c r="E18" s="112"/>
      <c r="F18" s="113"/>
      <c r="G18" s="113"/>
      <c r="H18" s="113"/>
      <c r="I18" s="113"/>
      <c r="J18" s="140">
        <f>J17</f>
        <v>80000000</v>
      </c>
      <c r="K18" s="140">
        <f>K17</f>
        <v>120000000</v>
      </c>
      <c r="L18" s="119"/>
      <c r="M18" s="141">
        <f>M17</f>
        <v>200000000</v>
      </c>
      <c r="N18" s="136"/>
      <c r="O18" s="135"/>
      <c r="P18" s="107"/>
    </row>
    <row r="19" spans="1:16" ht="31.5" customHeight="1">
      <c r="A19" s="109"/>
      <c r="B19" s="145" t="s">
        <v>252</v>
      </c>
      <c r="C19" s="109"/>
      <c r="D19" s="112"/>
      <c r="E19" s="112"/>
      <c r="F19" s="113"/>
      <c r="G19" s="113"/>
      <c r="H19" s="113"/>
      <c r="I19" s="113"/>
      <c r="J19" s="140">
        <f>J10+J12+J14+J16+J18</f>
        <v>538900000</v>
      </c>
      <c r="K19" s="140">
        <f>K10+K12+K14+K16+K18</f>
        <v>1405100000</v>
      </c>
      <c r="L19" s="119"/>
      <c r="M19" s="141"/>
      <c r="N19" s="136"/>
      <c r="O19" s="135"/>
      <c r="P19" s="147">
        <f>J19+K19</f>
        <v>1944000000</v>
      </c>
    </row>
    <row r="20" spans="1:16" ht="42.75" customHeight="1">
      <c r="A20" s="30">
        <v>2</v>
      </c>
      <c r="B20" s="30"/>
      <c r="C20" s="30"/>
      <c r="D20" s="35" t="s">
        <v>232</v>
      </c>
      <c r="E20" s="35" t="s">
        <v>232</v>
      </c>
      <c r="F20" s="36">
        <v>0</v>
      </c>
      <c r="G20" s="31"/>
      <c r="H20" s="31"/>
      <c r="I20" s="36">
        <v>0</v>
      </c>
      <c r="J20" s="49"/>
      <c r="K20" s="49"/>
      <c r="L20" s="38">
        <v>0</v>
      </c>
      <c r="M20" s="49">
        <f t="shared" ref="M20:M22" si="1">J20+K20</f>
        <v>0</v>
      </c>
      <c r="N20" s="50">
        <v>5113</v>
      </c>
      <c r="O20" s="51" t="s">
        <v>233</v>
      </c>
    </row>
    <row r="21" spans="1:16" ht="42.75" customHeight="1">
      <c r="A21" s="30">
        <v>3</v>
      </c>
      <c r="B21" s="30"/>
      <c r="C21" s="30"/>
      <c r="D21" s="35" t="s">
        <v>232</v>
      </c>
      <c r="E21" s="35" t="s">
        <v>232</v>
      </c>
      <c r="F21" s="36">
        <v>0</v>
      </c>
      <c r="G21" s="31"/>
      <c r="H21" s="31"/>
      <c r="I21" s="36">
        <v>0</v>
      </c>
      <c r="J21" s="49"/>
      <c r="K21" s="49"/>
      <c r="L21" s="38">
        <v>0</v>
      </c>
      <c r="M21" s="49">
        <f t="shared" si="1"/>
        <v>0</v>
      </c>
      <c r="N21" s="50">
        <v>5113</v>
      </c>
      <c r="O21" s="51" t="s">
        <v>233</v>
      </c>
    </row>
    <row r="22" spans="1:16" ht="42.75" customHeight="1">
      <c r="A22" s="30">
        <v>4</v>
      </c>
      <c r="B22" s="30"/>
      <c r="C22" s="30"/>
      <c r="D22" s="35" t="s">
        <v>232</v>
      </c>
      <c r="E22" s="35" t="s">
        <v>232</v>
      </c>
      <c r="F22" s="36">
        <v>0</v>
      </c>
      <c r="G22" s="31"/>
      <c r="H22" s="31"/>
      <c r="I22" s="36">
        <v>0</v>
      </c>
      <c r="J22" s="49"/>
      <c r="K22" s="49"/>
      <c r="L22" s="38">
        <v>0</v>
      </c>
      <c r="M22" s="49">
        <f t="shared" si="1"/>
        <v>0</v>
      </c>
      <c r="N22" s="50">
        <v>5113</v>
      </c>
      <c r="O22" s="51" t="s">
        <v>233</v>
      </c>
    </row>
    <row r="23" spans="1:16" ht="42.75" customHeight="1">
      <c r="A23" s="109"/>
      <c r="B23" s="146"/>
      <c r="C23" s="111"/>
      <c r="D23" s="112"/>
      <c r="E23" s="112"/>
      <c r="F23" s="113"/>
      <c r="G23" s="113"/>
      <c r="H23" s="113"/>
      <c r="I23" s="113"/>
      <c r="J23" s="114"/>
      <c r="K23" s="114"/>
      <c r="L23" s="115"/>
      <c r="M23" s="114"/>
      <c r="N23" s="116"/>
      <c r="O23" s="117"/>
      <c r="P23" s="144"/>
    </row>
    <row r="24" spans="1:16" ht="42.75" customHeight="1">
      <c r="A24" s="30"/>
      <c r="B24" s="33" t="s">
        <v>251</v>
      </c>
      <c r="C24" s="34"/>
      <c r="D24" s="52"/>
      <c r="E24" s="35"/>
      <c r="F24" s="36"/>
      <c r="G24" s="36"/>
      <c r="H24" s="36"/>
      <c r="I24" s="36"/>
      <c r="J24" s="37"/>
      <c r="K24" s="37"/>
      <c r="L24" s="38"/>
      <c r="M24" s="38"/>
      <c r="N24" s="39"/>
      <c r="O24" s="40"/>
    </row>
    <row r="25" spans="1:16" ht="42.75" customHeight="1">
      <c r="A25" s="30"/>
      <c r="B25" s="33"/>
      <c r="C25" s="34"/>
      <c r="D25" s="35"/>
      <c r="E25" s="35"/>
      <c r="F25" s="36"/>
      <c r="G25" s="36"/>
      <c r="H25" s="36"/>
      <c r="I25" s="36"/>
      <c r="J25" s="37"/>
      <c r="K25" s="37"/>
      <c r="L25" s="38"/>
      <c r="M25" s="38"/>
      <c r="N25" s="39"/>
      <c r="O25" s="40"/>
    </row>
    <row r="26" spans="1:16" ht="42.75" customHeight="1">
      <c r="A26" s="30"/>
      <c r="B26" s="33"/>
      <c r="C26" s="34"/>
      <c r="D26" s="35"/>
      <c r="E26" s="35"/>
      <c r="F26" s="36"/>
      <c r="G26" s="36"/>
      <c r="H26" s="36"/>
      <c r="I26" s="36"/>
      <c r="J26" s="37"/>
      <c r="K26" s="37"/>
      <c r="L26" s="38"/>
      <c r="M26" s="38"/>
      <c r="N26" s="39"/>
      <c r="O26" s="40"/>
    </row>
    <row r="27" spans="1:16" ht="42.75" customHeight="1">
      <c r="A27" s="30"/>
      <c r="B27" s="33"/>
      <c r="C27" s="34"/>
      <c r="D27" s="35"/>
      <c r="E27" s="35"/>
      <c r="F27" s="36"/>
      <c r="G27" s="36"/>
      <c r="H27" s="36"/>
      <c r="I27" s="36"/>
      <c r="J27" s="37"/>
      <c r="K27" s="37"/>
      <c r="L27" s="38"/>
      <c r="M27" s="38"/>
      <c r="N27" s="39"/>
      <c r="O27" s="40"/>
    </row>
    <row r="28" spans="1:16" ht="42.75" customHeight="1">
      <c r="A28" s="30"/>
      <c r="B28" s="33"/>
      <c r="C28" s="34"/>
      <c r="D28" s="35"/>
      <c r="E28" s="35"/>
      <c r="F28" s="36"/>
      <c r="G28" s="36"/>
      <c r="H28" s="36"/>
      <c r="I28" s="36"/>
      <c r="J28" s="37"/>
      <c r="K28" s="37"/>
      <c r="L28" s="38"/>
      <c r="M28" s="38"/>
      <c r="N28" s="39"/>
      <c r="O28" s="40"/>
    </row>
    <row r="29" spans="1:16" ht="42.75" customHeight="1">
      <c r="A29" s="30"/>
      <c r="B29" s="33"/>
      <c r="C29" s="34"/>
      <c r="D29" s="35"/>
      <c r="E29" s="35"/>
      <c r="F29" s="36"/>
      <c r="G29" s="36"/>
      <c r="H29" s="36"/>
      <c r="I29" s="36"/>
      <c r="J29" s="37"/>
      <c r="K29" s="37"/>
      <c r="L29" s="38"/>
      <c r="M29" s="38"/>
      <c r="N29" s="39"/>
      <c r="O29" s="40"/>
    </row>
    <row r="30" spans="1:16" ht="42.75" customHeight="1">
      <c r="A30" s="30"/>
      <c r="B30" s="33"/>
      <c r="C30" s="34"/>
      <c r="D30" s="35"/>
      <c r="E30" s="35"/>
      <c r="F30" s="36"/>
      <c r="G30" s="36"/>
      <c r="H30" s="36"/>
      <c r="I30" s="36"/>
      <c r="J30" s="37"/>
      <c r="K30" s="37"/>
      <c r="L30" s="38"/>
      <c r="M30" s="38"/>
      <c r="N30" s="39"/>
      <c r="O30" s="40"/>
    </row>
    <row r="31" spans="1:16" ht="42.75" customHeight="1">
      <c r="A31" s="30"/>
      <c r="B31" s="33"/>
      <c r="C31" s="34"/>
      <c r="D31" s="35"/>
      <c r="E31" s="35"/>
      <c r="F31" s="36"/>
      <c r="G31" s="36"/>
      <c r="H31" s="36"/>
      <c r="I31" s="36"/>
      <c r="J31" s="37"/>
      <c r="K31" s="37"/>
      <c r="L31" s="38"/>
      <c r="M31" s="38"/>
      <c r="N31" s="39"/>
      <c r="O31" s="40"/>
    </row>
    <row r="32" spans="1:16" ht="42.75" customHeight="1">
      <c r="A32" s="30"/>
      <c r="B32" s="33"/>
      <c r="C32" s="34"/>
      <c r="D32" s="35"/>
      <c r="E32" s="35"/>
      <c r="F32" s="36"/>
      <c r="G32" s="36"/>
      <c r="H32" s="36"/>
      <c r="I32" s="36"/>
      <c r="J32" s="37"/>
      <c r="K32" s="37"/>
      <c r="L32" s="38"/>
      <c r="M32" s="38"/>
      <c r="N32" s="39"/>
      <c r="O32" s="40"/>
    </row>
    <row r="33" spans="1:15" ht="42.75" customHeight="1">
      <c r="A33" s="30"/>
      <c r="B33" s="33"/>
      <c r="C33" s="34"/>
      <c r="D33" s="35"/>
      <c r="E33" s="35"/>
      <c r="F33" s="36"/>
      <c r="G33" s="36"/>
      <c r="H33" s="36"/>
      <c r="I33" s="36"/>
      <c r="J33" s="37"/>
      <c r="K33" s="37"/>
      <c r="L33" s="38"/>
      <c r="M33" s="38"/>
      <c r="N33" s="39"/>
      <c r="O33" s="40"/>
    </row>
    <row r="34" spans="1:15" ht="42.75" customHeight="1">
      <c r="A34" s="30"/>
      <c r="B34" s="33"/>
      <c r="C34" s="34"/>
      <c r="D34" s="35"/>
      <c r="E34" s="35"/>
      <c r="F34" s="36"/>
      <c r="G34" s="36"/>
      <c r="H34" s="36"/>
      <c r="I34" s="36"/>
      <c r="J34" s="37"/>
      <c r="K34" s="37"/>
      <c r="L34" s="38"/>
      <c r="M34" s="38"/>
      <c r="N34" s="39"/>
      <c r="O34" s="40"/>
    </row>
    <row r="35" spans="1:15" ht="42.75" customHeight="1">
      <c r="A35" s="30"/>
      <c r="B35" s="33"/>
      <c r="C35" s="34"/>
      <c r="D35" s="35"/>
      <c r="E35" s="35"/>
      <c r="F35" s="36"/>
      <c r="G35" s="36"/>
      <c r="H35" s="36"/>
      <c r="I35" s="36"/>
      <c r="J35" s="37"/>
      <c r="K35" s="37"/>
      <c r="L35" s="38"/>
      <c r="M35" s="38"/>
      <c r="N35" s="39"/>
      <c r="O35" s="40"/>
    </row>
    <row r="36" spans="1:15" ht="42.75" customHeight="1">
      <c r="A36" s="30"/>
      <c r="B36" s="33"/>
      <c r="C36" s="34"/>
      <c r="D36" s="35"/>
      <c r="E36" s="35"/>
      <c r="F36" s="36"/>
      <c r="G36" s="36"/>
      <c r="H36" s="36"/>
      <c r="I36" s="36"/>
      <c r="J36" s="37"/>
      <c r="K36" s="37"/>
      <c r="L36" s="38"/>
      <c r="M36" s="38"/>
      <c r="N36" s="39"/>
      <c r="O36" s="40"/>
    </row>
    <row r="37" spans="1:15" ht="42.75" customHeight="1">
      <c r="A37" s="30"/>
      <c r="B37" s="33"/>
      <c r="C37" s="34"/>
      <c r="D37" s="35"/>
      <c r="E37" s="35"/>
      <c r="F37" s="36"/>
      <c r="G37" s="36"/>
      <c r="H37" s="36"/>
      <c r="I37" s="36"/>
      <c r="J37" s="37"/>
      <c r="K37" s="37"/>
      <c r="L37" s="38"/>
      <c r="M37" s="38"/>
      <c r="N37" s="39"/>
      <c r="O37" s="40"/>
    </row>
    <row r="38" spans="1:15" ht="42.75" customHeight="1">
      <c r="A38" s="30"/>
      <c r="B38" s="33"/>
      <c r="C38" s="34"/>
      <c r="D38" s="35"/>
      <c r="E38" s="35"/>
      <c r="F38" s="36"/>
      <c r="G38" s="36"/>
      <c r="H38" s="36"/>
      <c r="I38" s="36"/>
      <c r="J38" s="37"/>
      <c r="K38" s="37"/>
      <c r="L38" s="38"/>
      <c r="M38" s="38"/>
      <c r="N38" s="39"/>
      <c r="O38" s="40"/>
    </row>
    <row r="39" spans="1:15" ht="42.75" customHeight="1">
      <c r="A39" s="30"/>
      <c r="B39" s="33"/>
      <c r="C39" s="34"/>
      <c r="D39" s="35"/>
      <c r="E39" s="35"/>
      <c r="F39" s="36"/>
      <c r="G39" s="36"/>
      <c r="H39" s="36"/>
      <c r="I39" s="36"/>
      <c r="J39" s="37"/>
      <c r="K39" s="37"/>
      <c r="L39" s="38"/>
      <c r="M39" s="38"/>
      <c r="N39" s="39"/>
      <c r="O39" s="40"/>
    </row>
    <row r="40" spans="1:15" ht="42.75" customHeight="1">
      <c r="A40" s="41"/>
      <c r="B40" s="66"/>
      <c r="C40" s="41"/>
      <c r="D40" s="42"/>
      <c r="E40" s="42"/>
      <c r="F40" s="43"/>
      <c r="G40" s="41"/>
      <c r="H40" s="41"/>
      <c r="I40" s="44"/>
      <c r="J40" s="45"/>
      <c r="K40" s="45"/>
      <c r="L40" s="46"/>
      <c r="M40" s="45"/>
      <c r="N40" s="47"/>
      <c r="O40" s="48"/>
    </row>
    <row r="41" spans="1:15" ht="42.75" customHeight="1">
      <c r="A41" s="30"/>
      <c r="B41" s="30"/>
      <c r="C41" s="30"/>
      <c r="D41" s="35"/>
      <c r="E41" s="35"/>
      <c r="F41" s="36"/>
      <c r="G41" s="30"/>
      <c r="H41" s="30"/>
      <c r="I41" s="37"/>
      <c r="J41" s="49"/>
      <c r="K41" s="49"/>
      <c r="L41" s="38"/>
      <c r="M41" s="49"/>
      <c r="N41" s="50"/>
      <c r="O41" s="51"/>
    </row>
    <row r="42" spans="1:15" ht="55.5" customHeight="1">
      <c r="A42" s="30"/>
      <c r="B42" s="30"/>
      <c r="C42" s="30"/>
      <c r="D42" s="35"/>
      <c r="E42" s="35"/>
      <c r="F42" s="36"/>
      <c r="G42" s="30"/>
      <c r="H42" s="30"/>
      <c r="I42" s="37"/>
      <c r="J42" s="49"/>
      <c r="K42" s="49"/>
      <c r="L42" s="38"/>
      <c r="M42" s="49"/>
      <c r="N42" s="50"/>
      <c r="O42" s="51"/>
    </row>
    <row r="43" spans="1:15" ht="55.5" customHeight="1">
      <c r="A43" s="30"/>
      <c r="B43" s="30"/>
      <c r="C43" s="30"/>
      <c r="D43" s="35"/>
      <c r="E43" s="35"/>
      <c r="F43" s="36"/>
      <c r="G43" s="30"/>
      <c r="H43" s="30"/>
      <c r="I43" s="37"/>
      <c r="J43" s="49"/>
      <c r="K43" s="49"/>
      <c r="L43" s="38"/>
      <c r="M43" s="49"/>
      <c r="N43" s="50"/>
      <c r="O43" s="51"/>
    </row>
    <row r="44" spans="1:15" ht="55.5" customHeight="1">
      <c r="A44" s="30"/>
      <c r="B44" s="30"/>
      <c r="C44" s="30"/>
      <c r="D44" s="35"/>
      <c r="E44" s="35"/>
      <c r="F44" s="36"/>
      <c r="G44" s="30"/>
      <c r="H44" s="30"/>
      <c r="I44" s="37"/>
      <c r="J44" s="49"/>
      <c r="K44" s="49"/>
      <c r="L44" s="38"/>
      <c r="M44" s="49"/>
      <c r="N44" s="50"/>
      <c r="O44" s="51"/>
    </row>
    <row r="45" spans="1:15" ht="55.5" customHeight="1">
      <c r="A45" s="30"/>
      <c r="B45" s="30"/>
      <c r="C45" s="30"/>
      <c r="D45" s="35"/>
      <c r="E45" s="35"/>
      <c r="F45" s="36"/>
      <c r="G45" s="30"/>
      <c r="H45" s="30"/>
      <c r="I45" s="37"/>
      <c r="J45" s="49"/>
      <c r="K45" s="49"/>
      <c r="L45" s="38"/>
      <c r="M45" s="49"/>
      <c r="N45" s="50"/>
      <c r="O45" s="51"/>
    </row>
    <row r="46" spans="1:15" ht="56.25" customHeight="1">
      <c r="A46" s="30"/>
      <c r="B46" s="30"/>
      <c r="C46" s="30"/>
      <c r="D46" s="35"/>
      <c r="E46" s="35"/>
      <c r="F46" s="36"/>
      <c r="G46" s="30"/>
      <c r="H46" s="30"/>
      <c r="I46" s="37"/>
      <c r="J46" s="49"/>
      <c r="K46" s="49"/>
      <c r="L46" s="38"/>
      <c r="M46" s="49"/>
      <c r="N46" s="50"/>
      <c r="O46" s="51"/>
    </row>
    <row r="47" spans="1:15" ht="12.75">
      <c r="A47" s="30"/>
      <c r="B47" s="30"/>
      <c r="C47" s="30"/>
      <c r="D47" s="35"/>
      <c r="E47" s="35"/>
      <c r="F47" s="36"/>
      <c r="G47" s="30"/>
      <c r="H47" s="30"/>
      <c r="I47" s="37"/>
      <c r="J47" s="49"/>
      <c r="K47" s="49"/>
      <c r="L47" s="38"/>
      <c r="M47" s="49"/>
      <c r="N47" s="50"/>
      <c r="O47" s="51"/>
    </row>
    <row r="48" spans="1:15" ht="12.75">
      <c r="A48" s="30"/>
      <c r="B48" s="30"/>
      <c r="C48" s="30"/>
      <c r="D48" s="35"/>
      <c r="E48" s="35"/>
      <c r="F48" s="36"/>
      <c r="G48" s="30"/>
      <c r="H48" s="30"/>
      <c r="I48" s="37"/>
      <c r="J48" s="49"/>
      <c r="K48" s="49"/>
      <c r="L48" s="38"/>
      <c r="M48" s="49"/>
      <c r="N48" s="50"/>
      <c r="O48" s="51"/>
    </row>
    <row r="49" spans="1:15" ht="63.75" customHeight="1">
      <c r="A49" s="30"/>
      <c r="B49" s="30"/>
      <c r="C49" s="30"/>
      <c r="D49" s="35"/>
      <c r="E49" s="35"/>
      <c r="F49" s="36"/>
      <c r="G49" s="30"/>
      <c r="H49" s="30"/>
      <c r="I49" s="37"/>
      <c r="J49" s="49"/>
      <c r="K49" s="49"/>
      <c r="L49" s="38"/>
      <c r="M49" s="49"/>
      <c r="N49" s="50"/>
      <c r="O49" s="51"/>
    </row>
    <row r="50" spans="1:15" ht="56.25" customHeight="1">
      <c r="A50" s="30"/>
      <c r="B50" s="33"/>
      <c r="C50" s="34"/>
      <c r="D50" s="35"/>
      <c r="E50" s="35"/>
      <c r="F50" s="36"/>
      <c r="G50" s="36"/>
      <c r="H50" s="36"/>
      <c r="I50" s="36"/>
      <c r="J50" s="37"/>
      <c r="K50" s="37"/>
      <c r="L50" s="38"/>
      <c r="M50" s="38"/>
      <c r="N50" s="39"/>
      <c r="O50" s="40"/>
    </row>
    <row r="51" spans="1:15" ht="12.75">
      <c r="A51" s="30"/>
      <c r="B51" s="33"/>
      <c r="C51" s="34"/>
      <c r="D51" s="35"/>
      <c r="E51" s="35"/>
      <c r="F51" s="36"/>
      <c r="G51" s="36"/>
      <c r="H51" s="36"/>
      <c r="I51" s="36"/>
      <c r="J51" s="37"/>
      <c r="K51" s="37"/>
      <c r="L51" s="38"/>
      <c r="M51" s="38"/>
      <c r="N51" s="39"/>
      <c r="O51" s="40"/>
    </row>
    <row r="52" spans="1:15" ht="12.75">
      <c r="A52" s="30"/>
      <c r="B52" s="33"/>
      <c r="C52" s="34"/>
      <c r="D52" s="35"/>
      <c r="E52" s="35"/>
      <c r="F52" s="36"/>
      <c r="G52" s="36"/>
      <c r="H52" s="36"/>
      <c r="I52" s="36"/>
      <c r="J52" s="37"/>
      <c r="K52" s="37"/>
      <c r="L52" s="38"/>
      <c r="M52" s="38"/>
      <c r="N52" s="39"/>
      <c r="O52" s="40"/>
    </row>
    <row r="53" spans="1:15" ht="12.75">
      <c r="A53" s="30"/>
      <c r="B53" s="33"/>
      <c r="C53" s="34"/>
      <c r="D53" s="35"/>
      <c r="E53" s="35"/>
      <c r="F53" s="36"/>
      <c r="G53" s="36"/>
      <c r="H53" s="36"/>
      <c r="I53" s="36"/>
      <c r="J53" s="37"/>
      <c r="K53" s="37"/>
      <c r="L53" s="38"/>
      <c r="M53" s="38"/>
      <c r="N53" s="39"/>
      <c r="O53" s="40"/>
    </row>
    <row r="54" spans="1:15" ht="12.75">
      <c r="A54" s="30"/>
      <c r="B54" s="33"/>
      <c r="C54" s="34"/>
      <c r="D54" s="52"/>
      <c r="E54" s="53"/>
      <c r="F54" s="36"/>
      <c r="G54" s="36"/>
      <c r="H54" s="36"/>
      <c r="I54" s="36"/>
      <c r="J54" s="37"/>
      <c r="K54" s="37"/>
      <c r="L54" s="38"/>
      <c r="M54" s="38"/>
      <c r="N54" s="39"/>
      <c r="O54" s="40"/>
    </row>
    <row r="55" spans="1:15" ht="57" customHeight="1">
      <c r="A55" s="30"/>
      <c r="B55" s="33"/>
      <c r="C55" s="34"/>
      <c r="D55" s="35"/>
      <c r="E55" s="53"/>
      <c r="F55" s="36"/>
      <c r="G55" s="36"/>
      <c r="H55" s="36"/>
      <c r="I55" s="36"/>
      <c r="J55" s="37"/>
      <c r="K55" s="37"/>
      <c r="L55" s="38"/>
      <c r="M55" s="38"/>
      <c r="N55" s="39"/>
      <c r="O55" s="40"/>
    </row>
    <row r="56" spans="1:15" ht="63" customHeight="1">
      <c r="A56" s="30"/>
      <c r="B56" s="33"/>
      <c r="C56" s="34"/>
      <c r="D56" s="35"/>
      <c r="E56" s="53"/>
      <c r="F56" s="36"/>
      <c r="G56" s="36"/>
      <c r="H56" s="36"/>
      <c r="I56" s="36"/>
      <c r="J56" s="37"/>
      <c r="K56" s="37"/>
      <c r="L56" s="38"/>
      <c r="M56" s="38"/>
      <c r="N56" s="39"/>
      <c r="O56" s="40"/>
    </row>
    <row r="57" spans="1:15" ht="32.25" customHeight="1">
      <c r="A57" s="54"/>
      <c r="B57" s="67"/>
      <c r="C57" s="55"/>
      <c r="D57" s="56"/>
      <c r="E57" s="57"/>
      <c r="F57" s="58"/>
      <c r="G57" s="58"/>
      <c r="H57" s="58"/>
      <c r="I57" s="58"/>
      <c r="J57" s="59"/>
      <c r="K57" s="59"/>
      <c r="L57" s="46"/>
      <c r="M57" s="46"/>
      <c r="N57" s="60"/>
      <c r="O57" s="61"/>
    </row>
    <row r="58" spans="1:15" ht="30" customHeight="1">
      <c r="A58" s="62"/>
      <c r="B58" s="67"/>
      <c r="C58" s="62"/>
      <c r="D58" s="62"/>
      <c r="E58" s="62"/>
      <c r="F58" s="62"/>
      <c r="G58" s="62"/>
      <c r="H58" s="62"/>
      <c r="I58" s="62"/>
      <c r="J58" s="63"/>
      <c r="K58" s="63"/>
      <c r="L58" s="63"/>
      <c r="M58" s="63"/>
      <c r="N58" s="62"/>
      <c r="O58" s="62"/>
    </row>
    <row r="60" spans="1:15" ht="12" customHeight="1"/>
    <row r="64" spans="1:15" ht="14.25">
      <c r="D64" s="65"/>
    </row>
  </sheetData>
  <mergeCells count="10">
    <mergeCell ref="A1:O5"/>
    <mergeCell ref="A7:A8"/>
    <mergeCell ref="B7:B8"/>
    <mergeCell ref="C7:C8"/>
    <mergeCell ref="D7:F7"/>
    <mergeCell ref="G7:I7"/>
    <mergeCell ref="J7:L7"/>
    <mergeCell ref="M7:M8"/>
    <mergeCell ref="N7:N8"/>
    <mergeCell ref="O7:O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Hetum Hamamchyan</dc:creator>
  <cp:lastModifiedBy>admin</cp:lastModifiedBy>
  <cp:lastPrinted>2023-12-08T10:23:14Z</cp:lastPrinted>
  <dcterms:created xsi:type="dcterms:W3CDTF">2022-06-16T10:33:45Z</dcterms:created>
  <dcterms:modified xsi:type="dcterms:W3CDTF">2025-07-03T10:14:00Z</dcterms:modified>
</cp:coreProperties>
</file>