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25725"/>
</workbook>
</file>

<file path=xl/calcChain.xml><?xml version="1.0" encoding="utf-8"?>
<calcChain xmlns="http://schemas.openxmlformats.org/spreadsheetml/2006/main">
  <c r="F7" i="3"/>
  <c r="F9"/>
  <c r="F178"/>
  <c r="H804" i="5"/>
  <c r="F921" i="8" l="1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H95" i="2"/>
  <c r="H482" i="5"/>
  <c r="H480" s="1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F31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20" i="5"/>
  <c r="F921"/>
  <c r="F922"/>
  <c r="H917"/>
  <c r="G917"/>
  <c r="G915" s="1"/>
  <c r="G913" s="1"/>
  <c r="F910"/>
  <c r="F911"/>
  <c r="F912"/>
  <c r="H907"/>
  <c r="G907"/>
  <c r="F898"/>
  <c r="F897"/>
  <c r="F896"/>
  <c r="F895"/>
  <c r="H893"/>
  <c r="H891" s="1"/>
  <c r="G893"/>
  <c r="G891" s="1"/>
  <c r="F906"/>
  <c r="F905"/>
  <c r="F904"/>
  <c r="F903"/>
  <c r="H901"/>
  <c r="G901"/>
  <c r="F890"/>
  <c r="F889"/>
  <c r="F888"/>
  <c r="F887"/>
  <c r="H885"/>
  <c r="H883" s="1"/>
  <c r="G885"/>
  <c r="G883" s="1"/>
  <c r="F882"/>
  <c r="F881"/>
  <c r="F880"/>
  <c r="F879"/>
  <c r="H877"/>
  <c r="G877"/>
  <c r="F836"/>
  <c r="F835"/>
  <c r="F834"/>
  <c r="F833"/>
  <c r="H831"/>
  <c r="G831"/>
  <c r="F826"/>
  <c r="F825"/>
  <c r="F824"/>
  <c r="F823"/>
  <c r="H821"/>
  <c r="H819" s="1"/>
  <c r="G821"/>
  <c r="G819" s="1"/>
  <c r="F818"/>
  <c r="F817"/>
  <c r="F816"/>
  <c r="F815"/>
  <c r="H813"/>
  <c r="H811" s="1"/>
  <c r="G813"/>
  <c r="G811" s="1"/>
  <c r="F810"/>
  <c r="F809"/>
  <c r="F808"/>
  <c r="F807"/>
  <c r="H802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2"/>
  <c r="F909"/>
  <c r="F919"/>
  <c r="E81" i="1"/>
  <c r="E114"/>
  <c r="D91"/>
  <c r="D86"/>
  <c r="H64" i="5" l="1"/>
  <c r="H307"/>
  <c r="F848" i="8"/>
  <c r="G846"/>
  <c r="H592" i="5"/>
  <c r="F592" s="1"/>
  <c r="H213" i="2"/>
  <c r="F293" i="5"/>
  <c r="H289"/>
  <c r="H287" s="1"/>
  <c r="H285" s="1"/>
  <c r="H281" s="1"/>
  <c r="H267" s="1"/>
  <c r="F299"/>
  <c r="F326"/>
  <c r="F338"/>
  <c r="H875"/>
  <c r="H873" s="1"/>
  <c r="H874"/>
  <c r="G875"/>
  <c r="G873" s="1"/>
  <c r="G874"/>
  <c r="H50"/>
  <c r="F58"/>
  <c r="F616"/>
  <c r="F633"/>
  <c r="F691"/>
  <c r="G50"/>
  <c r="F228"/>
  <c r="F255"/>
  <c r="F289"/>
  <c r="F301"/>
  <c r="F372"/>
  <c r="F901"/>
  <c r="F917"/>
  <c r="F84"/>
  <c r="F154"/>
  <c r="F100"/>
  <c r="F112"/>
  <c r="F466"/>
  <c r="F76"/>
  <c r="H743"/>
  <c r="H757"/>
  <c r="H771"/>
  <c r="F456"/>
  <c r="F707"/>
  <c r="H915"/>
  <c r="H913" s="1"/>
  <c r="F913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1"/>
  <c r="F891"/>
  <c r="F907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3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3"/>
  <c r="H899"/>
  <c r="F295"/>
  <c r="F392"/>
  <c r="F424"/>
  <c r="H604"/>
  <c r="G240"/>
  <c r="F354"/>
  <c r="F432"/>
  <c r="F606"/>
  <c r="H657"/>
  <c r="F699"/>
  <c r="F717"/>
  <c r="H729"/>
  <c r="F745"/>
  <c r="F821"/>
  <c r="F885"/>
  <c r="G64"/>
  <c r="F440"/>
  <c r="F448"/>
  <c r="F474"/>
  <c r="G500"/>
  <c r="F500" s="1"/>
  <c r="F665"/>
  <c r="F813"/>
  <c r="F819"/>
  <c r="F406"/>
  <c r="F877"/>
  <c r="E23" i="1"/>
  <c r="F275" i="5"/>
  <c r="G899"/>
  <c r="F414"/>
  <c r="F344"/>
  <c r="F430"/>
  <c r="F454"/>
  <c r="H462"/>
  <c r="F705"/>
  <c r="F811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F64" i="5" l="1"/>
  <c r="G844" i="8"/>
  <c r="F846"/>
  <c r="F875" i="5"/>
  <c r="F285"/>
  <c r="G281"/>
  <c r="F240"/>
  <c r="F50"/>
  <c r="H872"/>
  <c r="F915"/>
  <c r="H871"/>
  <c r="G872"/>
  <c r="F874"/>
  <c r="G871"/>
  <c r="F873"/>
  <c r="F352"/>
  <c r="F771"/>
  <c r="F899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9" i="5"/>
  <c r="H866" s="1"/>
  <c r="G267"/>
  <c r="F281"/>
  <c r="F872"/>
  <c r="F9"/>
  <c r="F871"/>
  <c r="G869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4" i="5"/>
  <c r="H867"/>
  <c r="H865" s="1"/>
  <c r="F267"/>
  <c r="G224"/>
  <c r="F224" s="1"/>
  <c r="H863"/>
  <c r="H861" s="1"/>
  <c r="G867"/>
  <c r="G866"/>
  <c r="F869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9" i="5"/>
  <c r="H857" s="1"/>
  <c r="H858"/>
  <c r="G864"/>
  <c r="F864" s="1"/>
  <c r="F866"/>
  <c r="G865"/>
  <c r="F867"/>
  <c r="F209" i="2"/>
  <c r="F140"/>
  <c r="F180"/>
  <c r="F239"/>
  <c r="F92" i="3"/>
  <c r="E9"/>
  <c r="E7" s="1"/>
  <c r="F61" i="2"/>
  <c r="E8" i="1"/>
  <c r="D10"/>
  <c r="G7" i="2"/>
  <c r="F8"/>
  <c r="F43"/>
  <c r="F160"/>
  <c r="F270"/>
  <c r="H7" i="3" l="1"/>
  <c r="H856" i="5"/>
  <c r="F838" i="8"/>
  <c r="G836"/>
  <c r="D170" i="3"/>
  <c r="D7"/>
  <c r="H855" i="5"/>
  <c r="G863"/>
  <c r="F865"/>
  <c r="D92" i="3"/>
  <c r="D9"/>
  <c r="D8" i="1"/>
  <c r="F7" i="2"/>
  <c r="H853" i="5" l="1"/>
  <c r="F836" i="8"/>
  <c r="G828"/>
  <c r="H851" i="5"/>
  <c r="H849" s="1"/>
  <c r="H850"/>
  <c r="F863"/>
  <c r="G861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8" i="5"/>
  <c r="H847"/>
  <c r="F861"/>
  <c r="G859"/>
  <c r="G858"/>
  <c r="F30" i="4"/>
  <c r="D30" s="1"/>
  <c r="E22"/>
  <c r="E20" s="1"/>
  <c r="D40"/>
  <c r="D42"/>
  <c r="D46"/>
  <c r="F9"/>
  <c r="E9"/>
  <c r="F826" i="8" l="1"/>
  <c r="G8"/>
  <c r="H845" i="5"/>
  <c r="H843" s="1"/>
  <c r="H841" s="1"/>
  <c r="G857"/>
  <c r="F859"/>
  <c r="F858"/>
  <c r="G856"/>
  <c r="F856" s="1"/>
  <c r="F28" i="4"/>
  <c r="F22" s="1"/>
  <c r="D22" s="1"/>
  <c r="D9"/>
  <c r="E18"/>
  <c r="D70"/>
  <c r="F67"/>
  <c r="F61" s="1"/>
  <c r="F50" s="1"/>
  <c r="F8" i="8" l="1"/>
  <c r="J8"/>
  <c r="H842" i="5"/>
  <c r="H839" s="1"/>
  <c r="G855"/>
  <c r="F857"/>
  <c r="D28" i="4"/>
  <c r="D67"/>
  <c r="H840" i="5" l="1"/>
  <c r="H837" s="1"/>
  <c r="H829" s="1"/>
  <c r="H827" s="1"/>
  <c r="H8" s="1"/>
  <c r="G853"/>
  <c r="F855"/>
  <c r="D61" i="4"/>
  <c r="G850" i="5" l="1"/>
  <c r="G851"/>
  <c r="F853"/>
  <c r="D50" i="4"/>
  <c r="F20"/>
  <c r="G849" i="5" l="1"/>
  <c r="F851"/>
  <c r="F850"/>
  <c r="G848"/>
  <c r="F848" s="1"/>
  <c r="F18" i="4"/>
  <c r="D18" s="1"/>
  <c r="D20"/>
  <c r="F849" i="5" l="1"/>
  <c r="G847"/>
  <c r="F847" l="1"/>
  <c r="G845"/>
  <c r="G842" l="1"/>
  <c r="G843"/>
  <c r="F845"/>
  <c r="G841" l="1"/>
  <c r="F843"/>
  <c r="F842"/>
  <c r="G840"/>
  <c r="F840" s="1"/>
  <c r="F841" l="1"/>
  <c r="G839"/>
  <c r="F839" l="1"/>
  <c r="G837"/>
  <c r="F837" l="1"/>
  <c r="G829"/>
  <c r="F829" l="1"/>
  <c r="G827"/>
  <c r="F827" l="1"/>
  <c r="G8"/>
  <c r="F8" l="1"/>
  <c r="I8"/>
</calcChain>
</file>

<file path=xl/comments1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58350.0 կապ.սուբ.կառ.մաս
+262641.7
</t>
        </r>
      </text>
    </commen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14386.5+56684,2 =1..5-5 տ.երեխա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14" authorId="0">
      <text>
        <r>
          <rPr>
            <b/>
            <sz val="8"/>
            <color indexed="81"/>
            <rFont val="Tahoma"/>
          </rPr>
          <t>Автор:</t>
        </r>
        <r>
          <rPr>
            <sz val="8"/>
            <color indexed="81"/>
            <rFont val="Tahoma"/>
          </rPr>
          <t xml:space="preserve">
164324.9+262641.7 տուֆ+պահուստից 110500,0
+6681,9նվիրատվ+26148 սուբվենցիա</t>
        </r>
      </text>
    </comment>
    <comment ref="H17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պահուստից 97900,0+19500,0+345209,3 սուբվենցիա</t>
        </r>
      </text>
    </comment>
    <comment ref="G243" authorId="0">
      <text>
        <r>
          <rPr>
            <b/>
            <sz val="8"/>
            <color indexed="81"/>
            <rFont val="Tahoma"/>
            <family val="2"/>
          </rPr>
          <t>Автор:
322000.0+56684,2 =1.5-5տ երեխա</t>
        </r>
      </text>
    </commen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  <comment ref="H263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  <comment ref="F17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=39000.0+67350.0 կապ.սուբ.կառ.մաս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31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=29000.0+36000.0 տուֆ+66000.0 ասֆալտ</t>
        </r>
      </text>
    </comment>
    <comment ref="H4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=18000.0</t>
        </r>
      </text>
    </comment>
    <comment ref="G71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=85945.0+35427.9=1.5+5 տ.երեխա</t>
        </r>
      </text>
    </commen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  <comment ref="H80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<sst xmlns="http://schemas.openxmlformats.org/spreadsheetml/2006/main" count="3683" uniqueCount="805">
  <si>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</si>
  <si>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</si>
  <si>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</si>
  <si>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</si>
  <si>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</si>
  <si>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</si>
  <si>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</si>
  <si>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</si>
  <si>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</si>
  <si>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</si>
  <si>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</si>
  <si>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</si>
  <si>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</si>
  <si>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</si>
  <si>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</si>
  <si>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</si>
  <si>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</si>
  <si>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</si>
  <si>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</si>
  <si>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</si>
  <si>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</si>
  <si>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</si>
  <si>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</si>
  <si>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</si>
  <si>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</si>
  <si>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</si>
  <si>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</si>
  <si>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</si>
  <si>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</si>
  <si>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</si>
  <si>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</si>
  <si>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</si>
  <si>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</si>
  <si>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</si>
  <si>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</si>
  <si>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</si>
  <si>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</si>
  <si>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</si>
  <si>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</si>
  <si>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</si>
  <si>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</si>
  <si>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</si>
  <si>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</si>
  <si>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</si>
  <si>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</si>
  <si>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</si>
  <si>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</si>
  <si>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</si>
  <si>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</si>
  <si>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</si>
  <si>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</si>
  <si>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</si>
  <si>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</si>
  <si>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</si>
  <si>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</si>
  <si>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</si>
  <si>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</si>
  <si>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</si>
  <si>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</si>
  <si>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</si>
  <si>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</si>
  <si>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</si>
  <si>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</si>
  <si>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</si>
  <si>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</si>
  <si>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</si>
  <si>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</si>
  <si>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</si>
  <si>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</si>
  <si>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</si>
  <si>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</si>
  <si>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</si>
  <si>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</si>
  <si>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</si>
  <si>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</si>
  <si>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</si>
  <si>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</si>
  <si>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</si>
  <si>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</si>
  <si>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</si>
  <si>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</si>
  <si>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</si>
  <si>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</si>
  <si>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</si>
  <si>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</si>
  <si>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</si>
  <si>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</si>
  <si>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</si>
  <si>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</si>
  <si>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</si>
  <si>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</si>
  <si>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</si>
  <si>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</si>
  <si>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</si>
  <si>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</si>
  <si>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</si>
  <si>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</si>
  <si>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</si>
  <si>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</si>
  <si>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</si>
  <si>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</si>
  <si>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</si>
  <si>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</si>
  <si>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</si>
  <si>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</si>
  <si>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</si>
  <si>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</si>
  <si>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</si>
  <si>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</si>
  <si>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</si>
  <si>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</si>
  <si>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</si>
  <si>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</si>
  <si>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</si>
  <si>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</si>
  <si>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</si>
  <si>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</si>
  <si>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</si>
  <si>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</si>
  <si>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</si>
  <si>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</si>
  <si>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</si>
  <si>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</si>
  <si>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</si>
  <si>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</si>
  <si>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</si>
  <si>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</si>
  <si>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</si>
  <si>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</si>
  <si>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</si>
  <si>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</si>
  <si>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</si>
  <si>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</si>
  <si>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</si>
  <si>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</si>
  <si>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</si>
  <si>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</si>
  <si>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</si>
  <si>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</si>
  <si>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</si>
  <si>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</si>
  <si>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</si>
  <si>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</si>
  <si>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</si>
  <si>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</si>
  <si>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</si>
  <si>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</si>
  <si>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</si>
  <si>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</si>
  <si>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</si>
  <si>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</si>
  <si>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</si>
  <si>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</si>
  <si>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</si>
  <si>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</si>
  <si>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</si>
  <si>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</si>
  <si>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</si>
  <si>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</si>
  <si>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</si>
  <si>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</si>
  <si>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</si>
  <si>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</si>
  <si>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</si>
  <si>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</si>
  <si>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</si>
  <si>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</si>
  <si>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</si>
  <si>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</si>
  <si>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</si>
  <si>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</si>
  <si>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</si>
  <si>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</si>
  <si>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</si>
  <si>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</si>
  <si>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</si>
  <si>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</si>
  <si>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</si>
  <si>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</si>
  <si>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</si>
  <si>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</si>
  <si>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</si>
  <si>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</si>
  <si>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</si>
  <si>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</si>
  <si>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</si>
  <si>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</si>
  <si>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</si>
  <si>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</si>
  <si>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</si>
  <si>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</si>
  <si>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</si>
  <si>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</si>
  <si>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</si>
  <si>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</si>
  <si>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</si>
  <si>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</si>
  <si>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</si>
  <si>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</si>
  <si>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</si>
  <si>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</si>
  <si>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</si>
  <si>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</si>
  <si>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</si>
  <si>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</si>
  <si>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</si>
  <si>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</si>
  <si>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</si>
  <si>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</si>
  <si>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</si>
  <si>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</si>
  <si>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</si>
  <si>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</si>
  <si>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</si>
  <si>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</si>
  <si>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</si>
  <si>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</si>
  <si>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</si>
  <si>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</si>
  <si>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</si>
  <si>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</si>
  <si>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</si>
  <si>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</si>
  <si>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</si>
  <si>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</si>
  <si>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</si>
  <si>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</si>
  <si>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</si>
  <si>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</si>
  <si>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</si>
  <si>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</si>
  <si>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</si>
  <si>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</si>
  <si>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</si>
  <si>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</si>
  <si>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</si>
  <si>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</si>
  <si>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</si>
  <si>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</si>
  <si>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</si>
  <si>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</si>
  <si>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</si>
  <si>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</si>
  <si>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</si>
  <si>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</si>
  <si>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</si>
  <si>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</si>
  <si>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</si>
  <si>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</si>
  <si>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</si>
  <si>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</si>
  <si>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</si>
  <si>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</si>
  <si>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</si>
  <si>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</si>
  <si>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</si>
  <si>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</si>
  <si>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</si>
  <si>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</si>
  <si>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</si>
  <si>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</si>
  <si>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</si>
  <si>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</si>
  <si>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</si>
  <si>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</si>
  <si>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</si>
  <si>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</si>
  <si>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</si>
  <si>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</si>
  <si>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</si>
  <si>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</si>
  <si>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</si>
  <si>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</si>
  <si>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</si>
  <si>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</si>
  <si>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</si>
  <si>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</si>
  <si>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</si>
  <si>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</si>
  <si>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</si>
  <si>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</si>
  <si>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</si>
  <si>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</si>
  <si>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</si>
  <si>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</si>
  <si>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</si>
  <si>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</si>
  <si>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</si>
  <si>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</si>
  <si>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</si>
  <si>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</si>
  <si>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</si>
  <si>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</si>
  <si>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</si>
  <si>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</si>
  <si>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</si>
  <si>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</si>
  <si>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</si>
  <si>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</si>
  <si>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</si>
  <si>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</si>
  <si>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</si>
  <si>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</si>
  <si>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</si>
  <si>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</si>
  <si>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</si>
  <si>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</si>
  <si>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</si>
  <si>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</si>
  <si>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</si>
  <si>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</si>
  <si>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</si>
  <si>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</si>
  <si>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</si>
  <si>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</si>
  <si>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</si>
  <si>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</si>
  <si>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</si>
  <si>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</si>
  <si>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</si>
  <si>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</si>
  <si>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</si>
  <si>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</si>
  <si>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</si>
  <si>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</si>
  <si>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</si>
  <si>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</si>
  <si>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</si>
  <si>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</si>
  <si>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</si>
  <si>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</si>
  <si>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</si>
  <si>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</si>
  <si>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</si>
  <si>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</si>
  <si>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</si>
  <si>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</si>
  <si>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</si>
  <si>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</si>
  <si>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</si>
  <si>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</si>
  <si>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</si>
  <si>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</si>
  <si>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</si>
  <si>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</si>
  <si>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</si>
  <si>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</si>
  <si>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</si>
  <si>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</si>
  <si>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</si>
  <si>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</si>
  <si>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</si>
  <si>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</si>
  <si>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</si>
  <si>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</si>
  <si>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</si>
  <si>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</si>
  <si>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</si>
  <si>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</si>
  <si>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</si>
  <si>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</si>
  <si>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</si>
  <si>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</si>
  <si>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</si>
  <si>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</si>
  <si>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</si>
  <si>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</si>
  <si>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</si>
  <si>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</si>
  <si>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</si>
  <si>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</si>
  <si>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</si>
  <si>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</si>
  <si>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</si>
  <si>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</si>
  <si>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</si>
  <si>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</si>
  <si>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</si>
  <si>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</si>
  <si>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</si>
  <si>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</si>
  <si>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</si>
  <si>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</si>
  <si>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</si>
  <si>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</si>
  <si>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</si>
  <si>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</si>
  <si>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</si>
  <si>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</si>
  <si>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</si>
  <si>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</si>
  <si>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</si>
  <si>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</si>
  <si>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</si>
  <si>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</si>
  <si>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</si>
  <si>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</si>
  <si>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</si>
  <si>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</si>
  <si>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</si>
  <si>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</si>
  <si>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</si>
  <si>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</si>
  <si>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</si>
  <si>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</si>
  <si>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</si>
  <si>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</si>
  <si>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</si>
  <si>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</si>
  <si>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</si>
  <si>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</si>
  <si>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</si>
  <si>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</si>
  <si>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</si>
  <si>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</si>
  <si>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</si>
  <si>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</si>
  <si>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</si>
  <si>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</si>
  <si>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</si>
  <si>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</si>
  <si>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</si>
  <si>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</si>
  <si>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</si>
  <si>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</si>
  <si>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</si>
  <si>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</si>
  <si>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</si>
  <si>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</si>
  <si>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</si>
  <si>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</si>
  <si>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</si>
  <si>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</si>
  <si>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</si>
  <si>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</si>
  <si>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</si>
  <si>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</si>
  <si>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</si>
  <si>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</si>
  <si>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</si>
  <si>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</si>
  <si>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</si>
  <si>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</si>
  <si>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</si>
  <si>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</si>
  <si>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</si>
  <si>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</si>
  <si>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</si>
  <si>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</si>
  <si>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</si>
  <si>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</si>
  <si>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</si>
  <si>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</si>
  <si>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</si>
  <si>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</si>
  <si>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</si>
  <si>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</si>
  <si>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</si>
  <si>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</si>
  <si>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</si>
  <si>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</si>
  <si>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</si>
  <si>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</si>
  <si>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</si>
  <si>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</si>
  <si>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</si>
  <si>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</si>
  <si>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</si>
  <si>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</si>
  <si>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</si>
  <si>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</si>
  <si>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</si>
  <si>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</si>
  <si>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</si>
  <si>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</si>
  <si>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</si>
  <si>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</si>
  <si>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</si>
  <si>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</si>
  <si>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</si>
  <si>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</si>
  <si>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</si>
  <si>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</si>
  <si>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</si>
  <si>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</si>
  <si>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</si>
  <si>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</si>
  <si>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</si>
  <si>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</si>
  <si>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</si>
  <si>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</si>
  <si>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</si>
  <si>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</si>
  <si>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</si>
  <si>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</si>
  <si>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</si>
  <si>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</si>
  <si>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</si>
  <si>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</si>
  <si>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</si>
  <si>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</si>
  <si>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</si>
  <si>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</si>
  <si>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</si>
  <si>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</si>
  <si>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</si>
  <si>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</si>
  <si>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</si>
  <si>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</si>
  <si>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</si>
  <si>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</si>
  <si>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</si>
  <si>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</si>
  <si>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</si>
  <si>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</si>
  <si>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</si>
  <si>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</si>
  <si>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</si>
  <si>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</si>
  <si>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</si>
  <si>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</si>
  <si>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</si>
  <si>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</si>
  <si>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</si>
  <si>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</si>
  <si>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</si>
  <si>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</si>
  <si>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</si>
  <si>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</si>
  <si>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</si>
  <si>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</si>
  <si>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</si>
  <si>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</si>
  <si>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</si>
  <si>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</si>
  <si>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</si>
  <si>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</si>
  <si>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</si>
  <si>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</si>
  <si>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</si>
  <si>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</si>
  <si>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</si>
  <si>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</si>
  <si>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</si>
  <si>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</si>
  <si>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</si>
  <si>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</si>
  <si>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</si>
  <si>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</si>
  <si>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</si>
  <si>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</si>
  <si>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</si>
  <si>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</si>
  <si>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</si>
  <si>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</si>
  <si>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</si>
  <si>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</si>
  <si>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</si>
  <si>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</si>
  <si>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</si>
  <si>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</si>
  <si>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</si>
  <si>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</si>
  <si>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</si>
  <si>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</si>
  <si>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</si>
  <si>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</si>
  <si>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</si>
  <si>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</si>
  <si>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</si>
  <si>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</si>
  <si>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</si>
  <si>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</si>
  <si>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</si>
  <si>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</si>
  <si>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</si>
  <si>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</si>
  <si>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</si>
  <si>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</si>
  <si>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</si>
  <si>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</si>
  <si>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</si>
  <si>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</si>
  <si>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</si>
  <si>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</si>
  <si>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</si>
  <si>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</si>
  <si>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</si>
  <si>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</si>
  <si>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</si>
  <si>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</si>
  <si>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</si>
  <si>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</si>
  <si>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</si>
  <si>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</si>
  <si>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</si>
  <si>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</si>
  <si>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</si>
  <si>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</si>
  <si>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</si>
  <si>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</si>
  <si>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</si>
  <si>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</si>
  <si>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</si>
  <si>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</si>
  <si>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</si>
  <si>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</si>
  <si>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</si>
  <si>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</si>
  <si>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</si>
  <si>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</si>
  <si>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</si>
  <si>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</si>
  <si>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</si>
  <si>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</si>
  <si>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</si>
  <si>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</si>
  <si>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</si>
  <si>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</si>
  <si>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</si>
  <si>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</si>
  <si>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</si>
  <si>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</si>
  <si>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</si>
  <si>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</si>
  <si>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</si>
  <si>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</si>
  <si>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</si>
  <si>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</si>
  <si>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</si>
  <si>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</si>
  <si>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</si>
  <si>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</si>
  <si>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</si>
  <si>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</si>
  <si>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</si>
  <si>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</si>
  <si>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</si>
  <si>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</si>
  <si>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</si>
  <si>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</si>
  <si>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</si>
  <si>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</si>
  <si>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</si>
  <si>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</si>
  <si>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</si>
  <si>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</si>
  <si>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</si>
  <si>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</si>
  <si>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</si>
  <si>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</si>
  <si>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</si>
  <si>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</si>
  <si>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</si>
  <si>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</si>
  <si>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</si>
  <si>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</si>
  <si>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</si>
  <si>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</si>
  <si>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</si>
  <si>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</si>
  <si>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</si>
  <si>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</si>
  <si>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</si>
  <si>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</si>
  <si>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</si>
  <si>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</si>
  <si>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</si>
  <si>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</si>
  <si>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</si>
  <si>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</si>
  <si>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</si>
  <si>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</si>
  <si>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</si>
  <si>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</si>
  <si>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</si>
  <si>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</si>
  <si>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</si>
  <si>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</si>
  <si>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</si>
  <si>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</si>
  <si>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</si>
  <si>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</si>
  <si>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</si>
  <si>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</si>
  <si>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</si>
  <si>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</si>
  <si>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</si>
  <si>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</si>
  <si>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</si>
  <si>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</si>
  <si>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</si>
  <si>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</si>
  <si>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</si>
  <si>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</si>
  <si>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</si>
  <si>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</si>
  <si>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</si>
  <si>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</si>
  <si>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</si>
  <si>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</si>
  <si>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</si>
  <si>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</si>
  <si>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</si>
  <si>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</si>
  <si>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</si>
  <si>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</si>
  <si>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</si>
  <si>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</si>
  <si>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</si>
  <si>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</si>
  <si>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</si>
  <si>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</si>
  <si>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</si>
  <si>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</si>
  <si>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</si>
  <si>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</si>
  <si>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</si>
  <si>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</si>
  <si>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</si>
  <si>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</si>
  <si>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</si>
  <si>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</si>
  <si>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</si>
  <si>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</si>
  <si>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</si>
  <si>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</si>
  <si>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</si>
  <si>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</si>
  <si>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</si>
  <si>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</si>
  <si>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</si>
  <si>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</si>
  <si>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</si>
  <si>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</si>
  <si>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</si>
  <si>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</si>
  <si>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</si>
  <si>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</si>
  <si>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</si>
  <si>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</si>
  <si>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</si>
  <si>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</si>
  <si>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</si>
  <si>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</si>
  <si>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</si>
  <si>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</si>
  <si>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</si>
  <si>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</si>
  <si>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</si>
  <si>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</si>
  <si>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</si>
  <si>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</si>
  <si>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</si>
  <si>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</si>
  <si>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</si>
  <si>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</si>
  <si>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</si>
  <si>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</si>
  <si>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</si>
  <si>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</si>
  <si>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</si>
  <si>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</si>
  <si>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</si>
  <si>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</si>
  <si>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</si>
  <si>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</si>
  <si>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</si>
  <si>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</si>
  <si>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</si>
  <si>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</si>
  <si>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</si>
  <si>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</si>
  <si>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</si>
  <si>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</si>
  <si>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</si>
  <si>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</si>
  <si>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</si>
  <si>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</si>
  <si>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</si>
  <si>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</si>
  <si>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</si>
  <si>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</si>
  <si>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</si>
  <si>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</si>
  <si>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</si>
  <si>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</si>
  <si>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</si>
  <si>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</si>
  <si>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</si>
  <si>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</si>
  <si>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</si>
  <si>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</si>
  <si>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</si>
  <si>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</si>
  <si>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</si>
  <si>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</si>
  <si>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</si>
  <si>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</si>
  <si>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</si>
  <si>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</si>
  <si>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</si>
  <si>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</si>
  <si>
    <t>5113 տարեսկզբի մնացորդից+պահուստ</t>
  </si>
  <si>
    <t>5113 պահուստից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</si>
</sst>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92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7"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8" t="s">
        <v>758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1" ht="22.5">
      <c r="A4" s="322"/>
      <c r="B4" s="322"/>
      <c r="C4" s="322"/>
      <c r="D4" s="322"/>
      <c r="E4" s="322"/>
      <c r="F4" s="322"/>
      <c r="G4" s="322"/>
      <c r="H4" s="322"/>
      <c r="I4" s="322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8" t="s">
        <v>785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</row>
    <row r="7" spans="1:11">
      <c r="A7" s="323"/>
      <c r="B7" s="323"/>
      <c r="C7" s="323"/>
      <c r="D7" s="323"/>
      <c r="E7" s="323"/>
      <c r="F7" s="323"/>
      <c r="G7" s="323"/>
    </row>
    <row r="8" spans="1:11" ht="20.25">
      <c r="A8" s="166"/>
    </row>
    <row r="9" spans="1:11" ht="20.25">
      <c r="A9" s="166"/>
    </row>
    <row r="12" spans="1:11" ht="25.5">
      <c r="A12" s="319" t="s">
        <v>794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20" t="s">
        <v>795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>
      <c r="A18" s="168"/>
    </row>
    <row r="19" spans="1:11" ht="20.25">
      <c r="A19" s="324" t="s">
        <v>796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4"/>
    </row>
    <row r="20" spans="1:11" ht="20.25">
      <c r="A20" s="324"/>
      <c r="B20" s="324"/>
      <c r="C20" s="324"/>
      <c r="D20" s="324"/>
      <c r="E20" s="324"/>
      <c r="F20" s="324"/>
      <c r="G20" s="324"/>
      <c r="H20" s="324"/>
      <c r="I20" s="324"/>
      <c r="J20" s="324"/>
      <c r="K20" s="324"/>
    </row>
    <row r="21" spans="1:11" ht="20.25">
      <c r="A21" s="324"/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1" t="s">
        <v>790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21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7">
        <v>2025</v>
      </c>
      <c r="B38" s="317"/>
      <c r="C38" s="317"/>
      <c r="D38" s="317"/>
      <c r="E38" s="317"/>
      <c r="F38" s="317"/>
      <c r="G38" s="317"/>
      <c r="H38" s="317"/>
      <c r="I38" s="317"/>
      <c r="J38" s="317"/>
      <c r="K38" s="317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topLeftCell="A112" zoomScale="90" zoomScaleNormal="90" workbookViewId="0">
      <selection activeCell="F132" sqref="F132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3" t="s">
        <v>784</v>
      </c>
      <c r="B1" s="333"/>
      <c r="C1" s="333"/>
      <c r="D1" s="333"/>
      <c r="E1" s="333"/>
      <c r="F1" s="333"/>
    </row>
    <row r="2" spans="1:6" s="188" customFormat="1" ht="25.5" customHeight="1">
      <c r="A2" s="334" t="s">
        <v>777</v>
      </c>
      <c r="B2" s="335"/>
      <c r="C2" s="335"/>
      <c r="D2" s="335"/>
      <c r="E2" s="335"/>
      <c r="F2" s="335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7" t="s">
        <v>731</v>
      </c>
      <c r="D4" s="337"/>
      <c r="E4" s="337"/>
      <c r="F4" s="337"/>
    </row>
    <row r="5" spans="1:6" s="187" customFormat="1" ht="30" customHeight="1">
      <c r="A5" s="336" t="s">
        <v>315</v>
      </c>
      <c r="B5" s="336" t="s">
        <v>53</v>
      </c>
      <c r="C5" s="336" t="s">
        <v>316</v>
      </c>
      <c r="D5" s="341" t="s">
        <v>771</v>
      </c>
      <c r="E5" s="339" t="s">
        <v>770</v>
      </c>
      <c r="F5" s="340"/>
    </row>
    <row r="6" spans="1:6" s="187" customFormat="1" ht="31.5" customHeight="1">
      <c r="A6" s="336"/>
      <c r="B6" s="336"/>
      <c r="C6" s="336"/>
      <c r="D6" s="341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0">
        <f>E8+F8-F138</f>
        <v>2251307.6</v>
      </c>
      <c r="E8" s="310">
        <f>E10+E62+E92</f>
        <v>1923634</v>
      </c>
      <c r="F8" s="189">
        <f>F62+F92</f>
        <v>577673.6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0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2">
        <f>E26</f>
        <v>2200</v>
      </c>
      <c r="E26" s="344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3"/>
      <c r="E27" s="345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1839536.2</v>
      </c>
      <c r="E62" s="244">
        <f>E65+E71+E77</f>
        <v>1518544.5</v>
      </c>
      <c r="F62" s="245">
        <f>F68+F74+F87</f>
        <v>320991.7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320991.7</v>
      </c>
      <c r="E87" s="179" t="s">
        <v>4</v>
      </c>
      <c r="F87" s="179">
        <f>F90+F91</f>
        <v>320991.7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320991.7</v>
      </c>
      <c r="E90" s="174" t="s">
        <v>4</v>
      </c>
      <c r="F90" s="290">
        <v>320991.7</v>
      </c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192981.59999999998</v>
      </c>
      <c r="E92" s="244">
        <f>E98+E101+E108+E114+E119+E124+E134</f>
        <v>186299.7</v>
      </c>
      <c r="F92" s="245">
        <f>F95+F129+F134</f>
        <v>256681.9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6681.9</v>
      </c>
      <c r="E129" s="179" t="s">
        <v>4</v>
      </c>
      <c r="F129" s="179">
        <f>F132+F133</f>
        <v>6681.9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6681.9</v>
      </c>
      <c r="E132" s="174" t="s">
        <v>4</v>
      </c>
      <c r="F132" s="174">
        <v>6681.9</v>
      </c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71070.700000000012</v>
      </c>
      <c r="E134" s="189">
        <f>E139</f>
        <v>71070.7</v>
      </c>
      <c r="F134" s="179">
        <f>F137+F138+F139</f>
        <v>250000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250000</v>
      </c>
      <c r="E138" s="174" t="s">
        <v>4</v>
      </c>
      <c r="F138" s="174">
        <v>250000</v>
      </c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71070.7</v>
      </c>
      <c r="E139" s="290">
        <v>71070.7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8" t="s">
        <v>52</v>
      </c>
      <c r="C143" s="338"/>
      <c r="D143" s="338"/>
      <c r="E143" s="338"/>
      <c r="F143" s="338"/>
    </row>
    <row r="144" spans="1:6" ht="42.75" customHeight="1">
      <c r="A144" s="232"/>
      <c r="B144" s="338" t="s">
        <v>774</v>
      </c>
      <c r="C144" s="338"/>
      <c r="D144" s="338"/>
      <c r="E144" s="338"/>
      <c r="F144" s="338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7" t="s">
        <v>317</v>
      </c>
      <c r="B146" s="329" t="s">
        <v>53</v>
      </c>
      <c r="C146" s="330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8"/>
      <c r="B147" s="331"/>
      <c r="C147" s="332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25" t="s">
        <v>228</v>
      </c>
      <c r="C148" s="326"/>
      <c r="D148" s="190"/>
      <c r="E148" s="190"/>
      <c r="F148" s="190"/>
    </row>
    <row r="149" spans="1:6" s="198" customFormat="1" ht="26.25" customHeight="1">
      <c r="A149" s="234">
        <v>2</v>
      </c>
      <c r="B149" s="325" t="s">
        <v>57</v>
      </c>
      <c r="C149" s="326"/>
      <c r="D149" s="190"/>
      <c r="E149" s="190"/>
      <c r="F149" s="190"/>
    </row>
    <row r="150" spans="1:6" s="198" customFormat="1" ht="26.25" customHeight="1">
      <c r="A150" s="234">
        <v>3</v>
      </c>
      <c r="B150" s="325" t="s">
        <v>773</v>
      </c>
      <c r="C150" s="326"/>
      <c r="D150" s="190"/>
      <c r="E150" s="190"/>
      <c r="F150" s="190"/>
    </row>
    <row r="151" spans="1:6" s="198" customFormat="1" ht="23.25" customHeight="1">
      <c r="A151" s="234">
        <v>4</v>
      </c>
      <c r="B151" s="325" t="s">
        <v>58</v>
      </c>
      <c r="C151" s="326"/>
      <c r="D151" s="190"/>
      <c r="E151" s="190"/>
      <c r="F151" s="190"/>
    </row>
    <row r="152" spans="1:6" s="198" customFormat="1" ht="23.25" customHeight="1">
      <c r="A152" s="234">
        <v>5</v>
      </c>
      <c r="B152" s="325" t="s">
        <v>59</v>
      </c>
      <c r="C152" s="326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25" t="s">
        <v>61</v>
      </c>
      <c r="C153" s="326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  <mergeCell ref="B153:C153"/>
    <mergeCell ref="B148:C148"/>
    <mergeCell ref="B149:C149"/>
    <mergeCell ref="B151:C151"/>
    <mergeCell ref="B152:C152"/>
    <mergeCell ref="B150:C150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tabSelected="1" topLeftCell="A22" workbookViewId="0">
      <selection activeCell="H171" sqref="H171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1" s="2" customFormat="1" ht="18">
      <c r="A1" s="346" t="s">
        <v>772</v>
      </c>
      <c r="B1" s="346"/>
      <c r="C1" s="346"/>
      <c r="D1" s="346"/>
      <c r="E1" s="346"/>
      <c r="F1" s="346"/>
      <c r="G1" s="346"/>
      <c r="H1" s="346"/>
    </row>
    <row r="2" spans="1:11" s="2" customFormat="1">
      <c r="A2" s="347" t="s">
        <v>786</v>
      </c>
      <c r="B2" s="347"/>
      <c r="C2" s="347"/>
      <c r="D2" s="347"/>
      <c r="E2" s="347"/>
      <c r="F2" s="347"/>
      <c r="G2" s="347"/>
      <c r="H2" s="347"/>
    </row>
    <row r="3" spans="1:11" s="119" customFormat="1" ht="15">
      <c r="A3" s="150"/>
      <c r="B3" s="212"/>
      <c r="C3" s="213"/>
      <c r="D3" s="213"/>
      <c r="F3" s="353" t="s">
        <v>731</v>
      </c>
      <c r="G3" s="353"/>
      <c r="H3" s="353"/>
    </row>
    <row r="4" spans="1:11" s="8" customFormat="1" ht="20.25" customHeight="1">
      <c r="A4" s="348" t="s">
        <v>318</v>
      </c>
      <c r="B4" s="350" t="s">
        <v>319</v>
      </c>
      <c r="C4" s="351" t="s">
        <v>320</v>
      </c>
      <c r="D4" s="351" t="s">
        <v>321</v>
      </c>
      <c r="E4" s="352" t="s">
        <v>322</v>
      </c>
      <c r="F4" s="348" t="s">
        <v>62</v>
      </c>
      <c r="G4" s="349" t="s">
        <v>63</v>
      </c>
      <c r="H4" s="349"/>
    </row>
    <row r="5" spans="1:11" s="9" customFormat="1" ht="35.25" customHeight="1">
      <c r="A5" s="348"/>
      <c r="B5" s="350"/>
      <c r="C5" s="351"/>
      <c r="D5" s="351"/>
      <c r="E5" s="352"/>
      <c r="F5" s="349"/>
      <c r="G5" s="214" t="s">
        <v>64</v>
      </c>
      <c r="H5" s="214" t="s">
        <v>65</v>
      </c>
    </row>
    <row r="6" spans="1:11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1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2398851.4</v>
      </c>
      <c r="G7" s="17">
        <f>G8+G43+G61+G87+G140+G160+G180+G209+G239+G270+G302</f>
        <v>1923634</v>
      </c>
      <c r="H7" s="17">
        <v>725217.4</v>
      </c>
      <c r="J7" s="17"/>
      <c r="K7" s="316"/>
    </row>
    <row r="8" spans="1:11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1">
      <c r="A9" s="140"/>
      <c r="B9" s="43"/>
      <c r="C9" s="43"/>
      <c r="D9" s="43"/>
      <c r="E9" s="141" t="s">
        <v>327</v>
      </c>
      <c r="F9" s="1"/>
      <c r="G9" s="1"/>
      <c r="H9" s="1"/>
    </row>
    <row r="10" spans="1:11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1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1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1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1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1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1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1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1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673795.9</v>
      </c>
      <c r="G87" s="13">
        <f>G89+G93+G99+G107+G112+G119+G122+G128+G137</f>
        <v>97500</v>
      </c>
      <c r="H87" s="13">
        <f>H89+H93+H99+H107+H112+H119+H122+H128+H137</f>
        <v>576295.9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660295.9</v>
      </c>
      <c r="G112" s="1">
        <f>G114+G115+G116+G117+G118</f>
        <v>90000</v>
      </c>
      <c r="H112" s="1">
        <f>H114+H115+H116+H117+H118</f>
        <v>570295.9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660295.9</v>
      </c>
      <c r="G114" s="1">
        <v>90000</v>
      </c>
      <c r="H114" s="1">
        <v>570295.9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552609.30000000005</v>
      </c>
      <c r="G160" s="13">
        <f>G162+G165+G168+G171+G174+G177</f>
        <v>90000</v>
      </c>
      <c r="H160" s="13">
        <f>H162+H165+H168+H171+H174+H177</f>
        <v>462609.3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492609.3</v>
      </c>
      <c r="G168" s="1">
        <f>G170</f>
        <v>30000</v>
      </c>
      <c r="H168" s="1">
        <f>H170</f>
        <v>462609.3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492609.3</v>
      </c>
      <c r="G170" s="1">
        <v>30000</v>
      </c>
      <c r="H170" s="1">
        <v>462609.3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508189</v>
      </c>
      <c r="G239" s="13">
        <f>G241+G245+G249+G253+G257+G261+G264+G267</f>
        <v>440839</v>
      </c>
      <c r="H239" s="13">
        <f>H241+H245+H249+H253+H257+H261+H264+H267</f>
        <v>67350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378684.2</v>
      </c>
      <c r="G241" s="1">
        <f>G243+G244</f>
        <v>378684.2</v>
      </c>
      <c r="H241" s="1">
        <f>H243+H244</f>
        <v>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378684.2</v>
      </c>
      <c r="G243" s="305">
        <v>378684.2</v>
      </c>
      <c r="H243" s="1">
        <f>'hat6'!H717</f>
        <v>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67350</v>
      </c>
      <c r="G261" s="1">
        <f>G263</f>
        <v>0</v>
      </c>
      <c r="H261" s="1">
        <f>H263</f>
        <v>67350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67350</v>
      </c>
      <c r="G263" s="1"/>
      <c r="H263" s="305">
        <v>67350</v>
      </c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250000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250000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>
        <v>250000</v>
      </c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opLeftCell="A25" zoomScale="90" zoomScaleNormal="90" workbookViewId="0">
      <selection activeCell="H7" sqref="H7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11.5703125" style="269" customWidth="1"/>
    <col min="9" max="9" width="9.5703125" style="295" bestFit="1" customWidth="1"/>
    <col min="10" max="16384" width="9.140625" style="269"/>
  </cols>
  <sheetData>
    <row r="1" spans="1:9" s="196" customFormat="1" ht="18">
      <c r="A1" s="356" t="s">
        <v>82</v>
      </c>
      <c r="B1" s="356"/>
      <c r="C1" s="356"/>
      <c r="D1" s="356"/>
      <c r="E1" s="356"/>
      <c r="F1" s="356"/>
      <c r="I1" s="292"/>
    </row>
    <row r="2" spans="1:9" s="187" customFormat="1" ht="18">
      <c r="A2" s="346" t="s">
        <v>787</v>
      </c>
      <c r="B2" s="346"/>
      <c r="C2" s="346"/>
      <c r="D2" s="346"/>
      <c r="E2" s="346"/>
      <c r="F2" s="346"/>
      <c r="I2" s="293"/>
    </row>
    <row r="3" spans="1:9" s="268" customFormat="1" ht="17.25">
      <c r="A3" s="150"/>
      <c r="B3" s="212"/>
      <c r="C3" s="213"/>
      <c r="D3" s="213"/>
      <c r="E3" s="353" t="s">
        <v>731</v>
      </c>
      <c r="F3" s="353"/>
      <c r="H3" s="173"/>
      <c r="I3" s="294"/>
    </row>
    <row r="4" spans="1:9" ht="27">
      <c r="A4" s="336" t="s">
        <v>318</v>
      </c>
      <c r="B4" s="77" t="s">
        <v>511</v>
      </c>
      <c r="C4" s="77"/>
      <c r="D4" s="354" t="s">
        <v>0</v>
      </c>
      <c r="E4" s="349" t="s">
        <v>1</v>
      </c>
      <c r="F4" s="349"/>
    </row>
    <row r="5" spans="1:9" ht="25.5">
      <c r="A5" s="336"/>
      <c r="B5" s="77" t="s">
        <v>512</v>
      </c>
      <c r="C5" s="52" t="s">
        <v>83</v>
      </c>
      <c r="D5" s="355"/>
      <c r="E5" s="309" t="s">
        <v>2</v>
      </c>
      <c r="F5" s="309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1966953.4000000004</v>
      </c>
      <c r="E7" s="179">
        <f>E9</f>
        <v>1782377.7000000002</v>
      </c>
      <c r="F7" s="179">
        <f>F9+F170+F205</f>
        <v>434575.7</v>
      </c>
      <c r="H7" s="307">
        <f>'hat2'!G7-'hat3'!E7</f>
        <v>141256.29999999981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1652377.7000000002</v>
      </c>
      <c r="E9" s="174">
        <f>E11+E24+E67+E82+E92+E126+E141</f>
        <v>1782377.7000000002</v>
      </c>
      <c r="F9" s="174">
        <f>F11+F92+F141</f>
        <v>120000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702427.9</v>
      </c>
      <c r="E82" s="179">
        <f>E84+E88</f>
        <v>702427.9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702427.9</v>
      </c>
      <c r="E84" s="174">
        <f>E86+E87</f>
        <v>702427.9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702427.9</v>
      </c>
      <c r="E86" s="174">
        <f>'hat6'!G416+'hat6'!G717</f>
        <v>702427.9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'hat6'!G888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'hat6'!G887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203443.5</v>
      </c>
      <c r="E141" s="179">
        <f>E143+E147+E153+E156+E160+E163+E166</f>
        <v>333443.5</v>
      </c>
      <c r="F141" s="179">
        <f>F166</f>
        <v>120000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199179.5</v>
      </c>
      <c r="E166" s="174">
        <f>E169</f>
        <v>329179.5</v>
      </c>
      <c r="F166" s="174">
        <f>F168</f>
        <v>120000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-130000</v>
      </c>
      <c r="E168" s="174">
        <f>'hat6'!G919</f>
        <v>0</v>
      </c>
      <c r="F168" s="174">
        <v>120000</v>
      </c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329179.5</v>
      </c>
      <c r="E169" s="174">
        <v>329179.5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314575.7</v>
      </c>
      <c r="E170" s="179" t="s">
        <v>66</v>
      </c>
      <c r="F170" s="179">
        <f>F172+F190+F196+F199</f>
        <v>314575.7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314575.7</v>
      </c>
      <c r="E172" s="174" t="s">
        <v>66</v>
      </c>
      <c r="F172" s="174">
        <f>F174+F179+F184</f>
        <v>314575.7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288250</v>
      </c>
      <c r="E174" s="174"/>
      <c r="F174" s="174">
        <f>F176+F177+F178</f>
        <v>288250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208350</v>
      </c>
      <c r="E178" s="174" t="s">
        <v>66</v>
      </c>
      <c r="F178" s="290">
        <f>'hat6'!H316+'hat6'!H318+'hat6'!H721+'hat6'!H805</f>
        <v>208350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7" t="s">
        <v>204</v>
      </c>
      <c r="B2" s="357"/>
      <c r="C2" s="357"/>
      <c r="D2" s="357"/>
      <c r="E2" s="357"/>
      <c r="F2" s="357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8" t="s">
        <v>788</v>
      </c>
      <c r="B4" s="358"/>
      <c r="C4" s="358"/>
      <c r="D4" s="358"/>
      <c r="E4" s="358"/>
      <c r="F4" s="358"/>
    </row>
    <row r="5" spans="1:8" s="119" customFormat="1" ht="17.25">
      <c r="A5" s="124"/>
      <c r="B5" s="125"/>
      <c r="C5" s="126"/>
      <c r="D5" s="126"/>
      <c r="E5" s="337" t="s">
        <v>731</v>
      </c>
      <c r="F5" s="337"/>
      <c r="H5" s="173"/>
    </row>
    <row r="6" spans="1:8" ht="12.75" customHeight="1">
      <c r="A6" s="359" t="s">
        <v>205</v>
      </c>
      <c r="B6" s="115"/>
      <c r="C6" s="116"/>
      <c r="D6" s="366" t="s">
        <v>206</v>
      </c>
      <c r="E6" s="364" t="s">
        <v>1</v>
      </c>
      <c r="F6" s="365"/>
    </row>
    <row r="7" spans="1:8" s="5" customFormat="1" ht="32.25" customHeight="1">
      <c r="A7" s="360"/>
      <c r="B7" s="118"/>
      <c r="C7" s="117"/>
      <c r="D7" s="367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-147543.80000000005</v>
      </c>
      <c r="E9" s="4">
        <f>'hat1'!E8-'hat2'!G7</f>
        <v>0</v>
      </c>
      <c r="F9" s="4">
        <f>'hat1'!F8-'hat2'!H7</f>
        <v>-147543.80000000005</v>
      </c>
    </row>
    <row r="10" spans="1:8" ht="9.75" customHeight="1"/>
    <row r="11" spans="1:8" s="15" customFormat="1" ht="21" customHeight="1">
      <c r="A11" s="357" t="s">
        <v>210</v>
      </c>
      <c r="B11" s="357"/>
      <c r="C11" s="357"/>
      <c r="D11" s="357"/>
      <c r="E11" s="357"/>
      <c r="F11" s="357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3" t="s">
        <v>800</v>
      </c>
      <c r="B13" s="363"/>
      <c r="C13" s="363"/>
      <c r="D13" s="363"/>
      <c r="E13" s="363"/>
      <c r="F13" s="363"/>
    </row>
    <row r="14" spans="1:8" s="119" customFormat="1" ht="17.25">
      <c r="A14" s="124"/>
      <c r="B14" s="125"/>
      <c r="C14" s="126"/>
      <c r="D14" s="126"/>
      <c r="E14" s="337" t="s">
        <v>731</v>
      </c>
      <c r="F14" s="337"/>
      <c r="H14" s="173"/>
    </row>
    <row r="15" spans="1:8" ht="29.25" customHeight="1">
      <c r="A15" s="361" t="s">
        <v>672</v>
      </c>
      <c r="B15" s="361" t="s">
        <v>511</v>
      </c>
      <c r="C15" s="361"/>
      <c r="D15" s="362" t="s">
        <v>0</v>
      </c>
      <c r="E15" s="216" t="s">
        <v>211</v>
      </c>
      <c r="F15" s="216"/>
    </row>
    <row r="16" spans="1:8" ht="25.5">
      <c r="A16" s="361"/>
      <c r="B16" s="90" t="s">
        <v>512</v>
      </c>
      <c r="C16" s="91" t="s">
        <v>83</v>
      </c>
      <c r="D16" s="349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26"/>
  <sheetViews>
    <sheetView topLeftCell="A461" workbookViewId="0">
      <selection activeCell="H490" sqref="H490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3.7109375" style="119" customWidth="1"/>
    <col min="10" max="10" width="9.85546875" style="119" customWidth="1"/>
    <col min="11" max="255" width="9.140625" style="119"/>
    <col min="256" max="256" width="6.140625" style="119" customWidth="1"/>
    <col min="257" max="257" width="6.85546875" style="119" customWidth="1"/>
    <col min="258" max="258" width="6.28515625" style="119" customWidth="1"/>
    <col min="259" max="259" width="5.7109375" style="119" customWidth="1"/>
    <col min="260" max="260" width="51.42578125" style="119" customWidth="1"/>
    <col min="261" max="261" width="11.5703125" style="119" customWidth="1"/>
    <col min="262" max="262" width="9.7109375" style="119" customWidth="1"/>
    <col min="263" max="263" width="10" style="119" customWidth="1"/>
    <col min="264" max="511" width="9.140625" style="119"/>
    <col min="512" max="512" width="6.140625" style="119" customWidth="1"/>
    <col min="513" max="513" width="6.85546875" style="119" customWidth="1"/>
    <col min="514" max="514" width="6.28515625" style="119" customWidth="1"/>
    <col min="515" max="515" width="5.7109375" style="119" customWidth="1"/>
    <col min="516" max="516" width="51.42578125" style="119" customWidth="1"/>
    <col min="517" max="517" width="11.5703125" style="119" customWidth="1"/>
    <col min="518" max="518" width="9.7109375" style="119" customWidth="1"/>
    <col min="519" max="519" width="10" style="119" customWidth="1"/>
    <col min="520" max="767" width="9.140625" style="119"/>
    <col min="768" max="768" width="6.140625" style="119" customWidth="1"/>
    <col min="769" max="769" width="6.85546875" style="119" customWidth="1"/>
    <col min="770" max="770" width="6.28515625" style="119" customWidth="1"/>
    <col min="771" max="771" width="5.7109375" style="119" customWidth="1"/>
    <col min="772" max="772" width="51.42578125" style="119" customWidth="1"/>
    <col min="773" max="773" width="11.5703125" style="119" customWidth="1"/>
    <col min="774" max="774" width="9.7109375" style="119" customWidth="1"/>
    <col min="775" max="775" width="10" style="119" customWidth="1"/>
    <col min="776" max="1023" width="9.140625" style="119"/>
    <col min="1024" max="1024" width="6.140625" style="119" customWidth="1"/>
    <col min="1025" max="1025" width="6.85546875" style="119" customWidth="1"/>
    <col min="1026" max="1026" width="6.28515625" style="119" customWidth="1"/>
    <col min="1027" max="1027" width="5.7109375" style="119" customWidth="1"/>
    <col min="1028" max="1028" width="51.42578125" style="119" customWidth="1"/>
    <col min="1029" max="1029" width="11.5703125" style="119" customWidth="1"/>
    <col min="1030" max="1030" width="9.7109375" style="119" customWidth="1"/>
    <col min="1031" max="1031" width="10" style="119" customWidth="1"/>
    <col min="1032" max="1279" width="9.140625" style="119"/>
    <col min="1280" max="1280" width="6.140625" style="119" customWidth="1"/>
    <col min="1281" max="1281" width="6.85546875" style="119" customWidth="1"/>
    <col min="1282" max="1282" width="6.28515625" style="119" customWidth="1"/>
    <col min="1283" max="1283" width="5.7109375" style="119" customWidth="1"/>
    <col min="1284" max="1284" width="51.42578125" style="119" customWidth="1"/>
    <col min="1285" max="1285" width="11.5703125" style="119" customWidth="1"/>
    <col min="1286" max="1286" width="9.7109375" style="119" customWidth="1"/>
    <col min="1287" max="1287" width="10" style="119" customWidth="1"/>
    <col min="1288" max="1535" width="9.140625" style="119"/>
    <col min="1536" max="1536" width="6.140625" style="119" customWidth="1"/>
    <col min="1537" max="1537" width="6.85546875" style="119" customWidth="1"/>
    <col min="1538" max="1538" width="6.28515625" style="119" customWidth="1"/>
    <col min="1539" max="1539" width="5.7109375" style="119" customWidth="1"/>
    <col min="1540" max="1540" width="51.42578125" style="119" customWidth="1"/>
    <col min="1541" max="1541" width="11.5703125" style="119" customWidth="1"/>
    <col min="1542" max="1542" width="9.7109375" style="119" customWidth="1"/>
    <col min="1543" max="1543" width="10" style="119" customWidth="1"/>
    <col min="1544" max="1791" width="9.140625" style="119"/>
    <col min="1792" max="1792" width="6.140625" style="119" customWidth="1"/>
    <col min="1793" max="1793" width="6.85546875" style="119" customWidth="1"/>
    <col min="1794" max="1794" width="6.28515625" style="119" customWidth="1"/>
    <col min="1795" max="1795" width="5.7109375" style="119" customWidth="1"/>
    <col min="1796" max="1796" width="51.42578125" style="119" customWidth="1"/>
    <col min="1797" max="1797" width="11.5703125" style="119" customWidth="1"/>
    <col min="1798" max="1798" width="9.7109375" style="119" customWidth="1"/>
    <col min="1799" max="1799" width="10" style="119" customWidth="1"/>
    <col min="1800" max="2047" width="9.140625" style="119"/>
    <col min="2048" max="2048" width="6.140625" style="119" customWidth="1"/>
    <col min="2049" max="2049" width="6.85546875" style="119" customWidth="1"/>
    <col min="2050" max="2050" width="6.28515625" style="119" customWidth="1"/>
    <col min="2051" max="2051" width="5.7109375" style="119" customWidth="1"/>
    <col min="2052" max="2052" width="51.42578125" style="119" customWidth="1"/>
    <col min="2053" max="2053" width="11.5703125" style="119" customWidth="1"/>
    <col min="2054" max="2054" width="9.7109375" style="119" customWidth="1"/>
    <col min="2055" max="2055" width="10" style="119" customWidth="1"/>
    <col min="2056" max="2303" width="9.140625" style="119"/>
    <col min="2304" max="2304" width="6.140625" style="119" customWidth="1"/>
    <col min="2305" max="2305" width="6.85546875" style="119" customWidth="1"/>
    <col min="2306" max="2306" width="6.28515625" style="119" customWidth="1"/>
    <col min="2307" max="2307" width="5.7109375" style="119" customWidth="1"/>
    <col min="2308" max="2308" width="51.42578125" style="119" customWidth="1"/>
    <col min="2309" max="2309" width="11.5703125" style="119" customWidth="1"/>
    <col min="2310" max="2310" width="9.7109375" style="119" customWidth="1"/>
    <col min="2311" max="2311" width="10" style="119" customWidth="1"/>
    <col min="2312" max="2559" width="9.140625" style="119"/>
    <col min="2560" max="2560" width="6.140625" style="119" customWidth="1"/>
    <col min="2561" max="2561" width="6.85546875" style="119" customWidth="1"/>
    <col min="2562" max="2562" width="6.28515625" style="119" customWidth="1"/>
    <col min="2563" max="2563" width="5.7109375" style="119" customWidth="1"/>
    <col min="2564" max="2564" width="51.42578125" style="119" customWidth="1"/>
    <col min="2565" max="2565" width="11.5703125" style="119" customWidth="1"/>
    <col min="2566" max="2566" width="9.7109375" style="119" customWidth="1"/>
    <col min="2567" max="2567" width="10" style="119" customWidth="1"/>
    <col min="2568" max="2815" width="9.140625" style="119"/>
    <col min="2816" max="2816" width="6.140625" style="119" customWidth="1"/>
    <col min="2817" max="2817" width="6.85546875" style="119" customWidth="1"/>
    <col min="2818" max="2818" width="6.28515625" style="119" customWidth="1"/>
    <col min="2819" max="2819" width="5.7109375" style="119" customWidth="1"/>
    <col min="2820" max="2820" width="51.42578125" style="119" customWidth="1"/>
    <col min="2821" max="2821" width="11.5703125" style="119" customWidth="1"/>
    <col min="2822" max="2822" width="9.7109375" style="119" customWidth="1"/>
    <col min="2823" max="2823" width="10" style="119" customWidth="1"/>
    <col min="2824" max="3071" width="9.140625" style="119"/>
    <col min="3072" max="3072" width="6.140625" style="119" customWidth="1"/>
    <col min="3073" max="3073" width="6.85546875" style="119" customWidth="1"/>
    <col min="3074" max="3074" width="6.28515625" style="119" customWidth="1"/>
    <col min="3075" max="3075" width="5.7109375" style="119" customWidth="1"/>
    <col min="3076" max="3076" width="51.42578125" style="119" customWidth="1"/>
    <col min="3077" max="3077" width="11.5703125" style="119" customWidth="1"/>
    <col min="3078" max="3078" width="9.7109375" style="119" customWidth="1"/>
    <col min="3079" max="3079" width="10" style="119" customWidth="1"/>
    <col min="3080" max="3327" width="9.140625" style="119"/>
    <col min="3328" max="3328" width="6.140625" style="119" customWidth="1"/>
    <col min="3329" max="3329" width="6.85546875" style="119" customWidth="1"/>
    <col min="3330" max="3330" width="6.28515625" style="119" customWidth="1"/>
    <col min="3331" max="3331" width="5.7109375" style="119" customWidth="1"/>
    <col min="3332" max="3332" width="51.42578125" style="119" customWidth="1"/>
    <col min="3333" max="3333" width="11.5703125" style="119" customWidth="1"/>
    <col min="3334" max="3334" width="9.7109375" style="119" customWidth="1"/>
    <col min="3335" max="3335" width="10" style="119" customWidth="1"/>
    <col min="3336" max="3583" width="9.140625" style="119"/>
    <col min="3584" max="3584" width="6.140625" style="119" customWidth="1"/>
    <col min="3585" max="3585" width="6.85546875" style="119" customWidth="1"/>
    <col min="3586" max="3586" width="6.28515625" style="119" customWidth="1"/>
    <col min="3587" max="3587" width="5.7109375" style="119" customWidth="1"/>
    <col min="3588" max="3588" width="51.42578125" style="119" customWidth="1"/>
    <col min="3589" max="3589" width="11.5703125" style="119" customWidth="1"/>
    <col min="3590" max="3590" width="9.7109375" style="119" customWidth="1"/>
    <col min="3591" max="3591" width="10" style="119" customWidth="1"/>
    <col min="3592" max="3839" width="9.140625" style="119"/>
    <col min="3840" max="3840" width="6.140625" style="119" customWidth="1"/>
    <col min="3841" max="3841" width="6.85546875" style="119" customWidth="1"/>
    <col min="3842" max="3842" width="6.28515625" style="119" customWidth="1"/>
    <col min="3843" max="3843" width="5.7109375" style="119" customWidth="1"/>
    <col min="3844" max="3844" width="51.42578125" style="119" customWidth="1"/>
    <col min="3845" max="3845" width="11.5703125" style="119" customWidth="1"/>
    <col min="3846" max="3846" width="9.7109375" style="119" customWidth="1"/>
    <col min="3847" max="3847" width="10" style="119" customWidth="1"/>
    <col min="3848" max="4095" width="9.140625" style="119"/>
    <col min="4096" max="4096" width="6.140625" style="119" customWidth="1"/>
    <col min="4097" max="4097" width="6.85546875" style="119" customWidth="1"/>
    <col min="4098" max="4098" width="6.28515625" style="119" customWidth="1"/>
    <col min="4099" max="4099" width="5.7109375" style="119" customWidth="1"/>
    <col min="4100" max="4100" width="51.42578125" style="119" customWidth="1"/>
    <col min="4101" max="4101" width="11.5703125" style="119" customWidth="1"/>
    <col min="4102" max="4102" width="9.7109375" style="119" customWidth="1"/>
    <col min="4103" max="4103" width="10" style="119" customWidth="1"/>
    <col min="4104" max="4351" width="9.140625" style="119"/>
    <col min="4352" max="4352" width="6.140625" style="119" customWidth="1"/>
    <col min="4353" max="4353" width="6.85546875" style="119" customWidth="1"/>
    <col min="4354" max="4354" width="6.28515625" style="119" customWidth="1"/>
    <col min="4355" max="4355" width="5.7109375" style="119" customWidth="1"/>
    <col min="4356" max="4356" width="51.42578125" style="119" customWidth="1"/>
    <col min="4357" max="4357" width="11.5703125" style="119" customWidth="1"/>
    <col min="4358" max="4358" width="9.7109375" style="119" customWidth="1"/>
    <col min="4359" max="4359" width="10" style="119" customWidth="1"/>
    <col min="4360" max="4607" width="9.140625" style="119"/>
    <col min="4608" max="4608" width="6.140625" style="119" customWidth="1"/>
    <col min="4609" max="4609" width="6.85546875" style="119" customWidth="1"/>
    <col min="4610" max="4610" width="6.28515625" style="119" customWidth="1"/>
    <col min="4611" max="4611" width="5.7109375" style="119" customWidth="1"/>
    <col min="4612" max="4612" width="51.42578125" style="119" customWidth="1"/>
    <col min="4613" max="4613" width="11.5703125" style="119" customWidth="1"/>
    <col min="4614" max="4614" width="9.7109375" style="119" customWidth="1"/>
    <col min="4615" max="4615" width="10" style="119" customWidth="1"/>
    <col min="4616" max="4863" width="9.140625" style="119"/>
    <col min="4864" max="4864" width="6.140625" style="119" customWidth="1"/>
    <col min="4865" max="4865" width="6.85546875" style="119" customWidth="1"/>
    <col min="4866" max="4866" width="6.28515625" style="119" customWidth="1"/>
    <col min="4867" max="4867" width="5.7109375" style="119" customWidth="1"/>
    <col min="4868" max="4868" width="51.42578125" style="119" customWidth="1"/>
    <col min="4869" max="4869" width="11.5703125" style="119" customWidth="1"/>
    <col min="4870" max="4870" width="9.7109375" style="119" customWidth="1"/>
    <col min="4871" max="4871" width="10" style="119" customWidth="1"/>
    <col min="4872" max="5119" width="9.140625" style="119"/>
    <col min="5120" max="5120" width="6.140625" style="119" customWidth="1"/>
    <col min="5121" max="5121" width="6.85546875" style="119" customWidth="1"/>
    <col min="5122" max="5122" width="6.28515625" style="119" customWidth="1"/>
    <col min="5123" max="5123" width="5.7109375" style="119" customWidth="1"/>
    <col min="5124" max="5124" width="51.42578125" style="119" customWidth="1"/>
    <col min="5125" max="5125" width="11.5703125" style="119" customWidth="1"/>
    <col min="5126" max="5126" width="9.7109375" style="119" customWidth="1"/>
    <col min="5127" max="5127" width="10" style="119" customWidth="1"/>
    <col min="5128" max="5375" width="9.140625" style="119"/>
    <col min="5376" max="5376" width="6.140625" style="119" customWidth="1"/>
    <col min="5377" max="5377" width="6.85546875" style="119" customWidth="1"/>
    <col min="5378" max="5378" width="6.28515625" style="119" customWidth="1"/>
    <col min="5379" max="5379" width="5.7109375" style="119" customWidth="1"/>
    <col min="5380" max="5380" width="51.42578125" style="119" customWidth="1"/>
    <col min="5381" max="5381" width="11.5703125" style="119" customWidth="1"/>
    <col min="5382" max="5382" width="9.7109375" style="119" customWidth="1"/>
    <col min="5383" max="5383" width="10" style="119" customWidth="1"/>
    <col min="5384" max="5631" width="9.140625" style="119"/>
    <col min="5632" max="5632" width="6.140625" style="119" customWidth="1"/>
    <col min="5633" max="5633" width="6.85546875" style="119" customWidth="1"/>
    <col min="5634" max="5634" width="6.28515625" style="119" customWidth="1"/>
    <col min="5635" max="5635" width="5.7109375" style="119" customWidth="1"/>
    <col min="5636" max="5636" width="51.42578125" style="119" customWidth="1"/>
    <col min="5637" max="5637" width="11.5703125" style="119" customWidth="1"/>
    <col min="5638" max="5638" width="9.7109375" style="119" customWidth="1"/>
    <col min="5639" max="5639" width="10" style="119" customWidth="1"/>
    <col min="5640" max="5887" width="9.140625" style="119"/>
    <col min="5888" max="5888" width="6.140625" style="119" customWidth="1"/>
    <col min="5889" max="5889" width="6.85546875" style="119" customWidth="1"/>
    <col min="5890" max="5890" width="6.28515625" style="119" customWidth="1"/>
    <col min="5891" max="5891" width="5.7109375" style="119" customWidth="1"/>
    <col min="5892" max="5892" width="51.42578125" style="119" customWidth="1"/>
    <col min="5893" max="5893" width="11.5703125" style="119" customWidth="1"/>
    <col min="5894" max="5894" width="9.7109375" style="119" customWidth="1"/>
    <col min="5895" max="5895" width="10" style="119" customWidth="1"/>
    <col min="5896" max="6143" width="9.140625" style="119"/>
    <col min="6144" max="6144" width="6.140625" style="119" customWidth="1"/>
    <col min="6145" max="6145" width="6.85546875" style="119" customWidth="1"/>
    <col min="6146" max="6146" width="6.28515625" style="119" customWidth="1"/>
    <col min="6147" max="6147" width="5.7109375" style="119" customWidth="1"/>
    <col min="6148" max="6148" width="51.42578125" style="119" customWidth="1"/>
    <col min="6149" max="6149" width="11.5703125" style="119" customWidth="1"/>
    <col min="6150" max="6150" width="9.7109375" style="119" customWidth="1"/>
    <col min="6151" max="6151" width="10" style="119" customWidth="1"/>
    <col min="6152" max="6399" width="9.140625" style="119"/>
    <col min="6400" max="6400" width="6.140625" style="119" customWidth="1"/>
    <col min="6401" max="6401" width="6.85546875" style="119" customWidth="1"/>
    <col min="6402" max="6402" width="6.28515625" style="119" customWidth="1"/>
    <col min="6403" max="6403" width="5.7109375" style="119" customWidth="1"/>
    <col min="6404" max="6404" width="51.42578125" style="119" customWidth="1"/>
    <col min="6405" max="6405" width="11.5703125" style="119" customWidth="1"/>
    <col min="6406" max="6406" width="9.7109375" style="119" customWidth="1"/>
    <col min="6407" max="6407" width="10" style="119" customWidth="1"/>
    <col min="6408" max="6655" width="9.140625" style="119"/>
    <col min="6656" max="6656" width="6.140625" style="119" customWidth="1"/>
    <col min="6657" max="6657" width="6.85546875" style="119" customWidth="1"/>
    <col min="6658" max="6658" width="6.28515625" style="119" customWidth="1"/>
    <col min="6659" max="6659" width="5.7109375" style="119" customWidth="1"/>
    <col min="6660" max="6660" width="51.42578125" style="119" customWidth="1"/>
    <col min="6661" max="6661" width="11.5703125" style="119" customWidth="1"/>
    <col min="6662" max="6662" width="9.7109375" style="119" customWidth="1"/>
    <col min="6663" max="6663" width="10" style="119" customWidth="1"/>
    <col min="6664" max="6911" width="9.140625" style="119"/>
    <col min="6912" max="6912" width="6.140625" style="119" customWidth="1"/>
    <col min="6913" max="6913" width="6.85546875" style="119" customWidth="1"/>
    <col min="6914" max="6914" width="6.28515625" style="119" customWidth="1"/>
    <col min="6915" max="6915" width="5.7109375" style="119" customWidth="1"/>
    <col min="6916" max="6916" width="51.42578125" style="119" customWidth="1"/>
    <col min="6917" max="6917" width="11.5703125" style="119" customWidth="1"/>
    <col min="6918" max="6918" width="9.7109375" style="119" customWidth="1"/>
    <col min="6919" max="6919" width="10" style="119" customWidth="1"/>
    <col min="6920" max="7167" width="9.140625" style="119"/>
    <col min="7168" max="7168" width="6.140625" style="119" customWidth="1"/>
    <col min="7169" max="7169" width="6.85546875" style="119" customWidth="1"/>
    <col min="7170" max="7170" width="6.28515625" style="119" customWidth="1"/>
    <col min="7171" max="7171" width="5.7109375" style="119" customWidth="1"/>
    <col min="7172" max="7172" width="51.42578125" style="119" customWidth="1"/>
    <col min="7173" max="7173" width="11.5703125" style="119" customWidth="1"/>
    <col min="7174" max="7174" width="9.7109375" style="119" customWidth="1"/>
    <col min="7175" max="7175" width="10" style="119" customWidth="1"/>
    <col min="7176" max="7423" width="9.140625" style="119"/>
    <col min="7424" max="7424" width="6.140625" style="119" customWidth="1"/>
    <col min="7425" max="7425" width="6.85546875" style="119" customWidth="1"/>
    <col min="7426" max="7426" width="6.28515625" style="119" customWidth="1"/>
    <col min="7427" max="7427" width="5.7109375" style="119" customWidth="1"/>
    <col min="7428" max="7428" width="51.42578125" style="119" customWidth="1"/>
    <col min="7429" max="7429" width="11.5703125" style="119" customWidth="1"/>
    <col min="7430" max="7430" width="9.7109375" style="119" customWidth="1"/>
    <col min="7431" max="7431" width="10" style="119" customWidth="1"/>
    <col min="7432" max="7679" width="9.140625" style="119"/>
    <col min="7680" max="7680" width="6.140625" style="119" customWidth="1"/>
    <col min="7681" max="7681" width="6.85546875" style="119" customWidth="1"/>
    <col min="7682" max="7682" width="6.28515625" style="119" customWidth="1"/>
    <col min="7683" max="7683" width="5.7109375" style="119" customWidth="1"/>
    <col min="7684" max="7684" width="51.42578125" style="119" customWidth="1"/>
    <col min="7685" max="7685" width="11.5703125" style="119" customWidth="1"/>
    <col min="7686" max="7686" width="9.7109375" style="119" customWidth="1"/>
    <col min="7687" max="7687" width="10" style="119" customWidth="1"/>
    <col min="7688" max="7935" width="9.140625" style="119"/>
    <col min="7936" max="7936" width="6.140625" style="119" customWidth="1"/>
    <col min="7937" max="7937" width="6.85546875" style="119" customWidth="1"/>
    <col min="7938" max="7938" width="6.28515625" style="119" customWidth="1"/>
    <col min="7939" max="7939" width="5.7109375" style="119" customWidth="1"/>
    <col min="7940" max="7940" width="51.42578125" style="119" customWidth="1"/>
    <col min="7941" max="7941" width="11.5703125" style="119" customWidth="1"/>
    <col min="7942" max="7942" width="9.7109375" style="119" customWidth="1"/>
    <col min="7943" max="7943" width="10" style="119" customWidth="1"/>
    <col min="7944" max="8191" width="9.140625" style="119"/>
    <col min="8192" max="8192" width="6.140625" style="119" customWidth="1"/>
    <col min="8193" max="8193" width="6.85546875" style="119" customWidth="1"/>
    <col min="8194" max="8194" width="6.28515625" style="119" customWidth="1"/>
    <col min="8195" max="8195" width="5.7109375" style="119" customWidth="1"/>
    <col min="8196" max="8196" width="51.42578125" style="119" customWidth="1"/>
    <col min="8197" max="8197" width="11.5703125" style="119" customWidth="1"/>
    <col min="8198" max="8198" width="9.7109375" style="119" customWidth="1"/>
    <col min="8199" max="8199" width="10" style="119" customWidth="1"/>
    <col min="8200" max="8447" width="9.140625" style="119"/>
    <col min="8448" max="8448" width="6.140625" style="119" customWidth="1"/>
    <col min="8449" max="8449" width="6.85546875" style="119" customWidth="1"/>
    <col min="8450" max="8450" width="6.28515625" style="119" customWidth="1"/>
    <col min="8451" max="8451" width="5.7109375" style="119" customWidth="1"/>
    <col min="8452" max="8452" width="51.42578125" style="119" customWidth="1"/>
    <col min="8453" max="8453" width="11.5703125" style="119" customWidth="1"/>
    <col min="8454" max="8454" width="9.7109375" style="119" customWidth="1"/>
    <col min="8455" max="8455" width="10" style="119" customWidth="1"/>
    <col min="8456" max="8703" width="9.140625" style="119"/>
    <col min="8704" max="8704" width="6.140625" style="119" customWidth="1"/>
    <col min="8705" max="8705" width="6.85546875" style="119" customWidth="1"/>
    <col min="8706" max="8706" width="6.28515625" style="119" customWidth="1"/>
    <col min="8707" max="8707" width="5.7109375" style="119" customWidth="1"/>
    <col min="8708" max="8708" width="51.42578125" style="119" customWidth="1"/>
    <col min="8709" max="8709" width="11.5703125" style="119" customWidth="1"/>
    <col min="8710" max="8710" width="9.7109375" style="119" customWidth="1"/>
    <col min="8711" max="8711" width="10" style="119" customWidth="1"/>
    <col min="8712" max="8959" width="9.140625" style="119"/>
    <col min="8960" max="8960" width="6.140625" style="119" customWidth="1"/>
    <col min="8961" max="8961" width="6.85546875" style="119" customWidth="1"/>
    <col min="8962" max="8962" width="6.28515625" style="119" customWidth="1"/>
    <col min="8963" max="8963" width="5.7109375" style="119" customWidth="1"/>
    <col min="8964" max="8964" width="51.42578125" style="119" customWidth="1"/>
    <col min="8965" max="8965" width="11.5703125" style="119" customWidth="1"/>
    <col min="8966" max="8966" width="9.7109375" style="119" customWidth="1"/>
    <col min="8967" max="8967" width="10" style="119" customWidth="1"/>
    <col min="8968" max="9215" width="9.140625" style="119"/>
    <col min="9216" max="9216" width="6.140625" style="119" customWidth="1"/>
    <col min="9217" max="9217" width="6.85546875" style="119" customWidth="1"/>
    <col min="9218" max="9218" width="6.28515625" style="119" customWidth="1"/>
    <col min="9219" max="9219" width="5.7109375" style="119" customWidth="1"/>
    <col min="9220" max="9220" width="51.42578125" style="119" customWidth="1"/>
    <col min="9221" max="9221" width="11.5703125" style="119" customWidth="1"/>
    <col min="9222" max="9222" width="9.7109375" style="119" customWidth="1"/>
    <col min="9223" max="9223" width="10" style="119" customWidth="1"/>
    <col min="9224" max="9471" width="9.140625" style="119"/>
    <col min="9472" max="9472" width="6.140625" style="119" customWidth="1"/>
    <col min="9473" max="9473" width="6.85546875" style="119" customWidth="1"/>
    <col min="9474" max="9474" width="6.28515625" style="119" customWidth="1"/>
    <col min="9475" max="9475" width="5.7109375" style="119" customWidth="1"/>
    <col min="9476" max="9476" width="51.42578125" style="119" customWidth="1"/>
    <col min="9477" max="9477" width="11.5703125" style="119" customWidth="1"/>
    <col min="9478" max="9478" width="9.7109375" style="119" customWidth="1"/>
    <col min="9479" max="9479" width="10" style="119" customWidth="1"/>
    <col min="9480" max="9727" width="9.140625" style="119"/>
    <col min="9728" max="9728" width="6.140625" style="119" customWidth="1"/>
    <col min="9729" max="9729" width="6.85546875" style="119" customWidth="1"/>
    <col min="9730" max="9730" width="6.28515625" style="119" customWidth="1"/>
    <col min="9731" max="9731" width="5.7109375" style="119" customWidth="1"/>
    <col min="9732" max="9732" width="51.42578125" style="119" customWidth="1"/>
    <col min="9733" max="9733" width="11.5703125" style="119" customWidth="1"/>
    <col min="9734" max="9734" width="9.7109375" style="119" customWidth="1"/>
    <col min="9735" max="9735" width="10" style="119" customWidth="1"/>
    <col min="9736" max="9983" width="9.140625" style="119"/>
    <col min="9984" max="9984" width="6.140625" style="119" customWidth="1"/>
    <col min="9985" max="9985" width="6.85546875" style="119" customWidth="1"/>
    <col min="9986" max="9986" width="6.28515625" style="119" customWidth="1"/>
    <col min="9987" max="9987" width="5.7109375" style="119" customWidth="1"/>
    <col min="9988" max="9988" width="51.42578125" style="119" customWidth="1"/>
    <col min="9989" max="9989" width="11.5703125" style="119" customWidth="1"/>
    <col min="9990" max="9990" width="9.7109375" style="119" customWidth="1"/>
    <col min="9991" max="9991" width="10" style="119" customWidth="1"/>
    <col min="9992" max="10239" width="9.140625" style="119"/>
    <col min="10240" max="10240" width="6.140625" style="119" customWidth="1"/>
    <col min="10241" max="10241" width="6.85546875" style="119" customWidth="1"/>
    <col min="10242" max="10242" width="6.28515625" style="119" customWidth="1"/>
    <col min="10243" max="10243" width="5.7109375" style="119" customWidth="1"/>
    <col min="10244" max="10244" width="51.42578125" style="119" customWidth="1"/>
    <col min="10245" max="10245" width="11.5703125" style="119" customWidth="1"/>
    <col min="10246" max="10246" width="9.7109375" style="119" customWidth="1"/>
    <col min="10247" max="10247" width="10" style="119" customWidth="1"/>
    <col min="10248" max="10495" width="9.140625" style="119"/>
    <col min="10496" max="10496" width="6.140625" style="119" customWidth="1"/>
    <col min="10497" max="10497" width="6.85546875" style="119" customWidth="1"/>
    <col min="10498" max="10498" width="6.28515625" style="119" customWidth="1"/>
    <col min="10499" max="10499" width="5.7109375" style="119" customWidth="1"/>
    <col min="10500" max="10500" width="51.42578125" style="119" customWidth="1"/>
    <col min="10501" max="10501" width="11.5703125" style="119" customWidth="1"/>
    <col min="10502" max="10502" width="9.7109375" style="119" customWidth="1"/>
    <col min="10503" max="10503" width="10" style="119" customWidth="1"/>
    <col min="10504" max="10751" width="9.140625" style="119"/>
    <col min="10752" max="10752" width="6.140625" style="119" customWidth="1"/>
    <col min="10753" max="10753" width="6.85546875" style="119" customWidth="1"/>
    <col min="10754" max="10754" width="6.28515625" style="119" customWidth="1"/>
    <col min="10755" max="10755" width="5.7109375" style="119" customWidth="1"/>
    <col min="10756" max="10756" width="51.42578125" style="119" customWidth="1"/>
    <col min="10757" max="10757" width="11.5703125" style="119" customWidth="1"/>
    <col min="10758" max="10758" width="9.7109375" style="119" customWidth="1"/>
    <col min="10759" max="10759" width="10" style="119" customWidth="1"/>
    <col min="10760" max="11007" width="9.140625" style="119"/>
    <col min="11008" max="11008" width="6.140625" style="119" customWidth="1"/>
    <col min="11009" max="11009" width="6.85546875" style="119" customWidth="1"/>
    <col min="11010" max="11010" width="6.28515625" style="119" customWidth="1"/>
    <col min="11011" max="11011" width="5.7109375" style="119" customWidth="1"/>
    <col min="11012" max="11012" width="51.42578125" style="119" customWidth="1"/>
    <col min="11013" max="11013" width="11.5703125" style="119" customWidth="1"/>
    <col min="11014" max="11014" width="9.7109375" style="119" customWidth="1"/>
    <col min="11015" max="11015" width="10" style="119" customWidth="1"/>
    <col min="11016" max="11263" width="9.140625" style="119"/>
    <col min="11264" max="11264" width="6.140625" style="119" customWidth="1"/>
    <col min="11265" max="11265" width="6.85546875" style="119" customWidth="1"/>
    <col min="11266" max="11266" width="6.28515625" style="119" customWidth="1"/>
    <col min="11267" max="11267" width="5.7109375" style="119" customWidth="1"/>
    <col min="11268" max="11268" width="51.42578125" style="119" customWidth="1"/>
    <col min="11269" max="11269" width="11.5703125" style="119" customWidth="1"/>
    <col min="11270" max="11270" width="9.7109375" style="119" customWidth="1"/>
    <col min="11271" max="11271" width="10" style="119" customWidth="1"/>
    <col min="11272" max="11519" width="9.140625" style="119"/>
    <col min="11520" max="11520" width="6.140625" style="119" customWidth="1"/>
    <col min="11521" max="11521" width="6.85546875" style="119" customWidth="1"/>
    <col min="11522" max="11522" width="6.28515625" style="119" customWidth="1"/>
    <col min="11523" max="11523" width="5.7109375" style="119" customWidth="1"/>
    <col min="11524" max="11524" width="51.42578125" style="119" customWidth="1"/>
    <col min="11525" max="11525" width="11.5703125" style="119" customWidth="1"/>
    <col min="11526" max="11526" width="9.7109375" style="119" customWidth="1"/>
    <col min="11527" max="11527" width="10" style="119" customWidth="1"/>
    <col min="11528" max="11775" width="9.140625" style="119"/>
    <col min="11776" max="11776" width="6.140625" style="119" customWidth="1"/>
    <col min="11777" max="11777" width="6.85546875" style="119" customWidth="1"/>
    <col min="11778" max="11778" width="6.28515625" style="119" customWidth="1"/>
    <col min="11779" max="11779" width="5.7109375" style="119" customWidth="1"/>
    <col min="11780" max="11780" width="51.42578125" style="119" customWidth="1"/>
    <col min="11781" max="11781" width="11.5703125" style="119" customWidth="1"/>
    <col min="11782" max="11782" width="9.7109375" style="119" customWidth="1"/>
    <col min="11783" max="11783" width="10" style="119" customWidth="1"/>
    <col min="11784" max="12031" width="9.140625" style="119"/>
    <col min="12032" max="12032" width="6.140625" style="119" customWidth="1"/>
    <col min="12033" max="12033" width="6.85546875" style="119" customWidth="1"/>
    <col min="12034" max="12034" width="6.28515625" style="119" customWidth="1"/>
    <col min="12035" max="12035" width="5.7109375" style="119" customWidth="1"/>
    <col min="12036" max="12036" width="51.42578125" style="119" customWidth="1"/>
    <col min="12037" max="12037" width="11.5703125" style="119" customWidth="1"/>
    <col min="12038" max="12038" width="9.7109375" style="119" customWidth="1"/>
    <col min="12039" max="12039" width="10" style="119" customWidth="1"/>
    <col min="12040" max="12287" width="9.140625" style="119"/>
    <col min="12288" max="12288" width="6.140625" style="119" customWidth="1"/>
    <col min="12289" max="12289" width="6.85546875" style="119" customWidth="1"/>
    <col min="12290" max="12290" width="6.28515625" style="119" customWidth="1"/>
    <col min="12291" max="12291" width="5.7109375" style="119" customWidth="1"/>
    <col min="12292" max="12292" width="51.42578125" style="119" customWidth="1"/>
    <col min="12293" max="12293" width="11.5703125" style="119" customWidth="1"/>
    <col min="12294" max="12294" width="9.7109375" style="119" customWidth="1"/>
    <col min="12295" max="12295" width="10" style="119" customWidth="1"/>
    <col min="12296" max="12543" width="9.140625" style="119"/>
    <col min="12544" max="12544" width="6.140625" style="119" customWidth="1"/>
    <col min="12545" max="12545" width="6.85546875" style="119" customWidth="1"/>
    <col min="12546" max="12546" width="6.28515625" style="119" customWidth="1"/>
    <col min="12547" max="12547" width="5.7109375" style="119" customWidth="1"/>
    <col min="12548" max="12548" width="51.42578125" style="119" customWidth="1"/>
    <col min="12549" max="12549" width="11.5703125" style="119" customWidth="1"/>
    <col min="12550" max="12550" width="9.7109375" style="119" customWidth="1"/>
    <col min="12551" max="12551" width="10" style="119" customWidth="1"/>
    <col min="12552" max="12799" width="9.140625" style="119"/>
    <col min="12800" max="12800" width="6.140625" style="119" customWidth="1"/>
    <col min="12801" max="12801" width="6.85546875" style="119" customWidth="1"/>
    <col min="12802" max="12802" width="6.28515625" style="119" customWidth="1"/>
    <col min="12803" max="12803" width="5.7109375" style="119" customWidth="1"/>
    <col min="12804" max="12804" width="51.42578125" style="119" customWidth="1"/>
    <col min="12805" max="12805" width="11.5703125" style="119" customWidth="1"/>
    <col min="12806" max="12806" width="9.7109375" style="119" customWidth="1"/>
    <col min="12807" max="12807" width="10" style="119" customWidth="1"/>
    <col min="12808" max="13055" width="9.140625" style="119"/>
    <col min="13056" max="13056" width="6.140625" style="119" customWidth="1"/>
    <col min="13057" max="13057" width="6.85546875" style="119" customWidth="1"/>
    <col min="13058" max="13058" width="6.28515625" style="119" customWidth="1"/>
    <col min="13059" max="13059" width="5.7109375" style="119" customWidth="1"/>
    <col min="13060" max="13060" width="51.42578125" style="119" customWidth="1"/>
    <col min="13061" max="13061" width="11.5703125" style="119" customWidth="1"/>
    <col min="13062" max="13062" width="9.7109375" style="119" customWidth="1"/>
    <col min="13063" max="13063" width="10" style="119" customWidth="1"/>
    <col min="13064" max="13311" width="9.140625" style="119"/>
    <col min="13312" max="13312" width="6.140625" style="119" customWidth="1"/>
    <col min="13313" max="13313" width="6.85546875" style="119" customWidth="1"/>
    <col min="13314" max="13314" width="6.28515625" style="119" customWidth="1"/>
    <col min="13315" max="13315" width="5.7109375" style="119" customWidth="1"/>
    <col min="13316" max="13316" width="51.42578125" style="119" customWidth="1"/>
    <col min="13317" max="13317" width="11.5703125" style="119" customWidth="1"/>
    <col min="13318" max="13318" width="9.7109375" style="119" customWidth="1"/>
    <col min="13319" max="13319" width="10" style="119" customWidth="1"/>
    <col min="13320" max="13567" width="9.140625" style="119"/>
    <col min="13568" max="13568" width="6.140625" style="119" customWidth="1"/>
    <col min="13569" max="13569" width="6.85546875" style="119" customWidth="1"/>
    <col min="13570" max="13570" width="6.28515625" style="119" customWidth="1"/>
    <col min="13571" max="13571" width="5.7109375" style="119" customWidth="1"/>
    <col min="13572" max="13572" width="51.42578125" style="119" customWidth="1"/>
    <col min="13573" max="13573" width="11.5703125" style="119" customWidth="1"/>
    <col min="13574" max="13574" width="9.7109375" style="119" customWidth="1"/>
    <col min="13575" max="13575" width="10" style="119" customWidth="1"/>
    <col min="13576" max="13823" width="9.140625" style="119"/>
    <col min="13824" max="13824" width="6.140625" style="119" customWidth="1"/>
    <col min="13825" max="13825" width="6.85546875" style="119" customWidth="1"/>
    <col min="13826" max="13826" width="6.28515625" style="119" customWidth="1"/>
    <col min="13827" max="13827" width="5.7109375" style="119" customWidth="1"/>
    <col min="13828" max="13828" width="51.42578125" style="119" customWidth="1"/>
    <col min="13829" max="13829" width="11.5703125" style="119" customWidth="1"/>
    <col min="13830" max="13830" width="9.7109375" style="119" customWidth="1"/>
    <col min="13831" max="13831" width="10" style="119" customWidth="1"/>
    <col min="13832" max="14079" width="9.140625" style="119"/>
    <col min="14080" max="14080" width="6.140625" style="119" customWidth="1"/>
    <col min="14081" max="14081" width="6.85546875" style="119" customWidth="1"/>
    <col min="14082" max="14082" width="6.28515625" style="119" customWidth="1"/>
    <col min="14083" max="14083" width="5.7109375" style="119" customWidth="1"/>
    <col min="14084" max="14084" width="51.42578125" style="119" customWidth="1"/>
    <col min="14085" max="14085" width="11.5703125" style="119" customWidth="1"/>
    <col min="14086" max="14086" width="9.7109375" style="119" customWidth="1"/>
    <col min="14087" max="14087" width="10" style="119" customWidth="1"/>
    <col min="14088" max="14335" width="9.140625" style="119"/>
    <col min="14336" max="14336" width="6.140625" style="119" customWidth="1"/>
    <col min="14337" max="14337" width="6.85546875" style="119" customWidth="1"/>
    <col min="14338" max="14338" width="6.28515625" style="119" customWidth="1"/>
    <col min="14339" max="14339" width="5.7109375" style="119" customWidth="1"/>
    <col min="14340" max="14340" width="51.42578125" style="119" customWidth="1"/>
    <col min="14341" max="14341" width="11.5703125" style="119" customWidth="1"/>
    <col min="14342" max="14342" width="9.7109375" style="119" customWidth="1"/>
    <col min="14343" max="14343" width="10" style="119" customWidth="1"/>
    <col min="14344" max="14591" width="9.140625" style="119"/>
    <col min="14592" max="14592" width="6.140625" style="119" customWidth="1"/>
    <col min="14593" max="14593" width="6.85546875" style="119" customWidth="1"/>
    <col min="14594" max="14594" width="6.28515625" style="119" customWidth="1"/>
    <col min="14595" max="14595" width="5.7109375" style="119" customWidth="1"/>
    <col min="14596" max="14596" width="51.42578125" style="119" customWidth="1"/>
    <col min="14597" max="14597" width="11.5703125" style="119" customWidth="1"/>
    <col min="14598" max="14598" width="9.7109375" style="119" customWidth="1"/>
    <col min="14599" max="14599" width="10" style="119" customWidth="1"/>
    <col min="14600" max="14847" width="9.140625" style="119"/>
    <col min="14848" max="14848" width="6.140625" style="119" customWidth="1"/>
    <col min="14849" max="14849" width="6.85546875" style="119" customWidth="1"/>
    <col min="14850" max="14850" width="6.28515625" style="119" customWidth="1"/>
    <col min="14851" max="14851" width="5.7109375" style="119" customWidth="1"/>
    <col min="14852" max="14852" width="51.42578125" style="119" customWidth="1"/>
    <col min="14853" max="14853" width="11.5703125" style="119" customWidth="1"/>
    <col min="14854" max="14854" width="9.7109375" style="119" customWidth="1"/>
    <col min="14855" max="14855" width="10" style="119" customWidth="1"/>
    <col min="14856" max="15103" width="9.140625" style="119"/>
    <col min="15104" max="15104" width="6.140625" style="119" customWidth="1"/>
    <col min="15105" max="15105" width="6.85546875" style="119" customWidth="1"/>
    <col min="15106" max="15106" width="6.28515625" style="119" customWidth="1"/>
    <col min="15107" max="15107" width="5.7109375" style="119" customWidth="1"/>
    <col min="15108" max="15108" width="51.42578125" style="119" customWidth="1"/>
    <col min="15109" max="15109" width="11.5703125" style="119" customWidth="1"/>
    <col min="15110" max="15110" width="9.7109375" style="119" customWidth="1"/>
    <col min="15111" max="15111" width="10" style="119" customWidth="1"/>
    <col min="15112" max="15359" width="9.140625" style="119"/>
    <col min="15360" max="15360" width="6.140625" style="119" customWidth="1"/>
    <col min="15361" max="15361" width="6.85546875" style="119" customWidth="1"/>
    <col min="15362" max="15362" width="6.28515625" style="119" customWidth="1"/>
    <col min="15363" max="15363" width="5.7109375" style="119" customWidth="1"/>
    <col min="15364" max="15364" width="51.42578125" style="119" customWidth="1"/>
    <col min="15365" max="15365" width="11.5703125" style="119" customWidth="1"/>
    <col min="15366" max="15366" width="9.7109375" style="119" customWidth="1"/>
    <col min="15367" max="15367" width="10" style="119" customWidth="1"/>
    <col min="15368" max="15615" width="9.140625" style="119"/>
    <col min="15616" max="15616" width="6.140625" style="119" customWidth="1"/>
    <col min="15617" max="15617" width="6.85546875" style="119" customWidth="1"/>
    <col min="15618" max="15618" width="6.28515625" style="119" customWidth="1"/>
    <col min="15619" max="15619" width="5.7109375" style="119" customWidth="1"/>
    <col min="15620" max="15620" width="51.42578125" style="119" customWidth="1"/>
    <col min="15621" max="15621" width="11.5703125" style="119" customWidth="1"/>
    <col min="15622" max="15622" width="9.7109375" style="119" customWidth="1"/>
    <col min="15623" max="15623" width="10" style="119" customWidth="1"/>
    <col min="15624" max="15871" width="9.140625" style="119"/>
    <col min="15872" max="15872" width="6.140625" style="119" customWidth="1"/>
    <col min="15873" max="15873" width="6.85546875" style="119" customWidth="1"/>
    <col min="15874" max="15874" width="6.28515625" style="119" customWidth="1"/>
    <col min="15875" max="15875" width="5.7109375" style="119" customWidth="1"/>
    <col min="15876" max="15876" width="51.42578125" style="119" customWidth="1"/>
    <col min="15877" max="15877" width="11.5703125" style="119" customWidth="1"/>
    <col min="15878" max="15878" width="9.7109375" style="119" customWidth="1"/>
    <col min="15879" max="15879" width="10" style="119" customWidth="1"/>
    <col min="15880" max="16127" width="9.140625" style="119"/>
    <col min="16128" max="16128" width="6.140625" style="119" customWidth="1"/>
    <col min="16129" max="16129" width="6.85546875" style="119" customWidth="1"/>
    <col min="16130" max="16130" width="6.28515625" style="119" customWidth="1"/>
    <col min="16131" max="16131" width="5.7109375" style="119" customWidth="1"/>
    <col min="16132" max="16132" width="51.42578125" style="119" customWidth="1"/>
    <col min="16133" max="16133" width="11.5703125" style="119" customWidth="1"/>
    <col min="16134" max="16134" width="9.7109375" style="119" customWidth="1"/>
    <col min="16135" max="16135" width="10" style="119" customWidth="1"/>
    <col min="16136" max="16384" width="9.140625" style="119"/>
  </cols>
  <sheetData>
    <row r="1" spans="1:9" ht="20.25">
      <c r="A1" s="368" t="s">
        <v>729</v>
      </c>
      <c r="B1" s="368"/>
      <c r="C1" s="368"/>
      <c r="D1" s="368"/>
      <c r="E1" s="368"/>
      <c r="F1" s="368"/>
      <c r="G1" s="368"/>
      <c r="H1" s="368"/>
    </row>
    <row r="2" spans="1:9" ht="36" customHeight="1">
      <c r="A2" s="369" t="s">
        <v>789</v>
      </c>
      <c r="B2" s="369"/>
      <c r="C2" s="369"/>
      <c r="D2" s="369"/>
      <c r="E2" s="369"/>
      <c r="F2" s="369"/>
      <c r="G2" s="369"/>
      <c r="H2" s="369"/>
    </row>
    <row r="3" spans="1:9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9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9" s="128" customFormat="1" ht="15.75" customHeight="1">
      <c r="A5" s="336" t="s">
        <v>318</v>
      </c>
      <c r="B5" s="370" t="s">
        <v>732</v>
      </c>
      <c r="C5" s="371" t="s">
        <v>320</v>
      </c>
      <c r="D5" s="371" t="s">
        <v>321</v>
      </c>
      <c r="E5" s="372" t="s">
        <v>733</v>
      </c>
      <c r="F5" s="336" t="s">
        <v>734</v>
      </c>
      <c r="G5" s="373" t="s">
        <v>735</v>
      </c>
      <c r="H5" s="373"/>
    </row>
    <row r="6" spans="1:9" s="129" customFormat="1" ht="48" customHeight="1">
      <c r="A6" s="336"/>
      <c r="B6" s="370"/>
      <c r="C6" s="371"/>
      <c r="D6" s="371"/>
      <c r="E6" s="372"/>
      <c r="F6" s="336"/>
      <c r="G6" s="171" t="s">
        <v>736</v>
      </c>
      <c r="H6" s="171" t="s">
        <v>737</v>
      </c>
    </row>
    <row r="7" spans="1:9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9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2234953.4</v>
      </c>
      <c r="G8" s="181">
        <f>G9+G126+G168+G224+G412+G462+G516+G590+G713+G827+G913</f>
        <v>1782377.7</v>
      </c>
      <c r="H8" s="181">
        <f>H9+H126+H168+H224+H412+H462+H516+H590+H713+H827+H913</f>
        <v>452575.7</v>
      </c>
      <c r="I8" s="308">
        <f>'hat3'!E7-'hat6'!G8</f>
        <v>0</v>
      </c>
    </row>
    <row r="9" spans="1:9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9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9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9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9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9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9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I15" s="287"/>
    </row>
    <row r="16" spans="1:9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264825.7</v>
      </c>
      <c r="G224" s="245">
        <f>G226+G240+G267+G287+G307+G344+G352+G378+G404</f>
        <v>97500</v>
      </c>
      <c r="H224" s="245">
        <f>H226+H240+H267+H287+H307+H344+H352+H378+H404</f>
        <v>167325.70000000001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8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8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8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8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</row>
    <row r="245" spans="1:8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</row>
    <row r="246" spans="1:8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</row>
    <row r="247" spans="1:8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</row>
    <row r="248" spans="1:8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</row>
    <row r="249" spans="1:8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8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8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8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8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8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8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8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4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251325.7</v>
      </c>
      <c r="G307" s="245">
        <f>G309+G320+G326+G332+G338</f>
        <v>90000</v>
      </c>
      <c r="H307" s="245">
        <f>H309+H320+H326+H332+H338</f>
        <v>161325.70000000001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251325.7</v>
      </c>
      <c r="G309" s="174">
        <f>SUM(G310:G319)</f>
        <v>90000</v>
      </c>
      <c r="H309" s="174">
        <f>SUM(H310:H319)</f>
        <v>161325.70000000001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3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803</v>
      </c>
      <c r="F318" s="172">
        <f t="shared" si="22"/>
        <v>131000</v>
      </c>
      <c r="G318" s="264">
        <v>0</v>
      </c>
      <c r="H318" s="265">
        <v>131000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9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9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I418" s="119" t="s">
        <v>791</v>
      </c>
    </row>
    <row r="419" spans="1:9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9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9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9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9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9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9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9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9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9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9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9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9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9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187900</v>
      </c>
      <c r="G462" s="245">
        <f>G464+G472+G480+G492+G500+G508</f>
        <v>90000</v>
      </c>
      <c r="H462" s="245">
        <f>H464+H472+H480+H492+H500+H508</f>
        <v>97900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127900</v>
      </c>
      <c r="G480" s="174">
        <f>G482</f>
        <v>30000</v>
      </c>
      <c r="H480" s="174">
        <f>H482</f>
        <v>97900</v>
      </c>
    </row>
    <row r="481" spans="1:8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8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127900</v>
      </c>
      <c r="G482" s="290">
        <f>SUM(G484:G491)</f>
        <v>30000</v>
      </c>
      <c r="H482" s="290">
        <f t="shared" ref="H482" si="56">SUM(H484:H491)</f>
        <v>97900</v>
      </c>
    </row>
    <row r="483" spans="1:8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8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</row>
    <row r="485" spans="1:8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</row>
    <row r="486" spans="1:8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</row>
    <row r="487" spans="1:8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</row>
    <row r="488" spans="1:8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8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8" ht="15.75">
      <c r="A490" s="140"/>
      <c r="B490" s="44"/>
      <c r="C490" s="144"/>
      <c r="D490" s="144"/>
      <c r="E490" s="315" t="s">
        <v>804</v>
      </c>
      <c r="F490" s="172">
        <f t="shared" si="57"/>
        <v>18000</v>
      </c>
      <c r="G490" s="264">
        <v>0</v>
      </c>
      <c r="H490" s="289">
        <v>18000</v>
      </c>
    </row>
    <row r="491" spans="1:8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/>
    </row>
    <row r="492" spans="1:8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8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8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8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8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</row>
    <row r="497" spans="1:8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</row>
    <row r="498" spans="1:8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</row>
    <row r="499" spans="1:8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</row>
    <row r="500" spans="1:8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8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8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8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8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8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8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8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8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8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8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8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8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9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9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9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9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9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9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9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9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9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9" ht="15.75">
      <c r="A602" s="140"/>
      <c r="B602" s="44"/>
      <c r="C602" s="144"/>
      <c r="D602" s="144"/>
      <c r="E602" s="141"/>
      <c r="F602" s="172"/>
      <c r="G602" s="175"/>
      <c r="H602" s="175"/>
    </row>
    <row r="603" spans="1:9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9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9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9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9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9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I608" s="286">
        <v>20964</v>
      </c>
    </row>
    <row r="609" spans="1:9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9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9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9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9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9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9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9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9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9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9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9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9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9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9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9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I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8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8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8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8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8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8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8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8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8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2" si="87">G713+H713</f>
        <v>486932.7</v>
      </c>
      <c r="G713" s="245">
        <f>G715+G729+G743+G757+G771+G802+G811+G819</f>
        <v>419582.7</v>
      </c>
      <c r="H713" s="245">
        <f>H715+H729+H743+H757+H771+H802+H811+H819</f>
        <v>67350</v>
      </c>
    </row>
    <row r="714" spans="1:8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8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357427.9</v>
      </c>
      <c r="G715" s="174">
        <f>G717+G723</f>
        <v>357427.9</v>
      </c>
      <c r="H715" s="174">
        <f>H717+H723</f>
        <v>0</v>
      </c>
    </row>
    <row r="716" spans="1:8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8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357427.9</v>
      </c>
      <c r="G717" s="174">
        <f>SUM(G719:G722)</f>
        <v>357427.9</v>
      </c>
      <c r="H717" s="174">
        <f>SUM(H719:H722)</f>
        <v>0</v>
      </c>
    </row>
    <row r="718" spans="1:8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8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121372.9</v>
      </c>
      <c r="G719" s="291">
        <v>121372.9</v>
      </c>
      <c r="H719" s="264">
        <v>0</v>
      </c>
    </row>
    <row r="720" spans="1:8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0</v>
      </c>
      <c r="G721" s="264">
        <v>0</v>
      </c>
      <c r="H721" s="264">
        <v>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9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9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9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9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9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9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9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9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I776" s="286">
        <v>25512</v>
      </c>
    </row>
    <row r="777" spans="1:9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9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9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9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9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9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9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9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9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9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9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9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9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9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9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I791" s="286">
        <v>28320</v>
      </c>
    </row>
    <row r="792" spans="1:9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9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9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9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9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9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9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9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9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4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4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67350</v>
      </c>
      <c r="G802" s="174">
        <f>G804</f>
        <v>0</v>
      </c>
      <c r="H802" s="174">
        <f>H804</f>
        <v>67350</v>
      </c>
      <c r="N802" s="263"/>
    </row>
    <row r="803" spans="1:14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N803" s="263"/>
    </row>
    <row r="804" spans="1:14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67350</v>
      </c>
      <c r="G804" s="174">
        <f>SUM(G807:G810)</f>
        <v>0</v>
      </c>
      <c r="H804" s="174">
        <f>H805</f>
        <v>67350</v>
      </c>
      <c r="N804" s="263"/>
    </row>
    <row r="805" spans="1:14">
      <c r="A805" s="140"/>
      <c r="B805" s="44"/>
      <c r="C805" s="144"/>
      <c r="D805" s="144"/>
      <c r="E805" s="141">
        <v>5113</v>
      </c>
      <c r="F805" s="172"/>
      <c r="G805" s="174"/>
      <c r="H805" s="174">
        <v>67350</v>
      </c>
      <c r="N805" s="263"/>
    </row>
    <row r="806" spans="1:14" ht="27">
      <c r="A806" s="140"/>
      <c r="B806" s="44"/>
      <c r="C806" s="144"/>
      <c r="D806" s="144"/>
      <c r="E806" s="141" t="s">
        <v>739</v>
      </c>
      <c r="F806" s="172"/>
      <c r="G806" s="175"/>
      <c r="H806" s="175"/>
      <c r="N806" s="263"/>
    </row>
    <row r="807" spans="1:14" ht="15.75">
      <c r="A807" s="140"/>
      <c r="B807" s="44"/>
      <c r="C807" s="144"/>
      <c r="D807" s="144"/>
      <c r="E807" s="141" t="s">
        <v>740</v>
      </c>
      <c r="F807" s="172">
        <f t="shared" ref="F807:F810" si="100">G807+H807</f>
        <v>0</v>
      </c>
      <c r="G807" s="264">
        <v>0</v>
      </c>
      <c r="H807" s="264">
        <v>0</v>
      </c>
      <c r="N807" s="263"/>
    </row>
    <row r="808" spans="1:14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N808" s="263"/>
    </row>
    <row r="809" spans="1:14" ht="15.75">
      <c r="A809" s="140"/>
      <c r="B809" s="44"/>
      <c r="C809" s="144"/>
      <c r="D809" s="144"/>
      <c r="E809" s="141"/>
      <c r="F809" s="172">
        <f t="shared" si="100"/>
        <v>0</v>
      </c>
      <c r="G809" s="264">
        <v>0</v>
      </c>
      <c r="H809" s="264">
        <v>0</v>
      </c>
      <c r="N809" s="263"/>
    </row>
    <row r="810" spans="1:14" ht="15.75">
      <c r="A810" s="140"/>
      <c r="B810" s="44"/>
      <c r="C810" s="144"/>
      <c r="D810" s="144"/>
      <c r="E810" s="141" t="s">
        <v>740</v>
      </c>
      <c r="F810" s="172">
        <f t="shared" si="100"/>
        <v>0</v>
      </c>
      <c r="G810" s="264">
        <v>0</v>
      </c>
      <c r="H810" s="264">
        <v>0</v>
      </c>
      <c r="N810" s="263"/>
    </row>
    <row r="811" spans="1:14" ht="27">
      <c r="A811" s="140">
        <v>2970</v>
      </c>
      <c r="B811" s="43" t="s">
        <v>79</v>
      </c>
      <c r="C811" s="137">
        <v>7</v>
      </c>
      <c r="D811" s="137">
        <v>0</v>
      </c>
      <c r="E811" s="142" t="s">
        <v>493</v>
      </c>
      <c r="F811" s="172">
        <f t="shared" si="87"/>
        <v>0</v>
      </c>
      <c r="G811" s="174">
        <f>G813</f>
        <v>0</v>
      </c>
      <c r="H811" s="174">
        <f>H813</f>
        <v>0</v>
      </c>
      <c r="N811" s="263"/>
    </row>
    <row r="812" spans="1:14" s="143" customFormat="1" ht="10.5" customHeight="1">
      <c r="A812" s="140"/>
      <c r="B812" s="43"/>
      <c r="C812" s="137"/>
      <c r="D812" s="137"/>
      <c r="E812" s="141" t="s">
        <v>233</v>
      </c>
      <c r="F812" s="172">
        <f t="shared" si="87"/>
        <v>0</v>
      </c>
      <c r="G812" s="176"/>
      <c r="H812" s="176"/>
      <c r="N812" s="263"/>
    </row>
    <row r="813" spans="1:14" ht="27">
      <c r="A813" s="140">
        <v>2971</v>
      </c>
      <c r="B813" s="44" t="s">
        <v>79</v>
      </c>
      <c r="C813" s="144">
        <v>7</v>
      </c>
      <c r="D813" s="144">
        <v>1</v>
      </c>
      <c r="E813" s="141" t="s">
        <v>493</v>
      </c>
      <c r="F813" s="172">
        <f t="shared" ref="F813" si="101">G813+H813</f>
        <v>0</v>
      </c>
      <c r="G813" s="174">
        <f>SUM(G815:G818)</f>
        <v>0</v>
      </c>
      <c r="H813" s="174">
        <f>SUM(H815:H818)</f>
        <v>0</v>
      </c>
    </row>
    <row r="814" spans="1:14" ht="27">
      <c r="A814" s="140"/>
      <c r="B814" s="44"/>
      <c r="C814" s="144"/>
      <c r="D814" s="144"/>
      <c r="E814" s="141" t="s">
        <v>739</v>
      </c>
      <c r="F814" s="172"/>
      <c r="G814" s="175"/>
      <c r="H814" s="175"/>
    </row>
    <row r="815" spans="1:14" ht="15.75">
      <c r="A815" s="140"/>
      <c r="B815" s="44"/>
      <c r="C815" s="144"/>
      <c r="D815" s="144"/>
      <c r="E815" s="141" t="s">
        <v>740</v>
      </c>
      <c r="F815" s="172">
        <f t="shared" ref="F815:F818" si="102">G815+H815</f>
        <v>0</v>
      </c>
      <c r="G815" s="264">
        <v>0</v>
      </c>
      <c r="H815" s="264">
        <v>0</v>
      </c>
    </row>
    <row r="816" spans="1:14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/>
      <c r="F817" s="172">
        <f t="shared" si="102"/>
        <v>0</v>
      </c>
      <c r="G817" s="264">
        <v>0</v>
      </c>
      <c r="H817" s="264">
        <v>0</v>
      </c>
    </row>
    <row r="818" spans="1:8" ht="15.75">
      <c r="A818" s="140"/>
      <c r="B818" s="44"/>
      <c r="C818" s="144"/>
      <c r="D818" s="144"/>
      <c r="E818" s="141" t="s">
        <v>740</v>
      </c>
      <c r="F818" s="172">
        <f t="shared" si="102"/>
        <v>0</v>
      </c>
      <c r="G818" s="264">
        <v>0</v>
      </c>
      <c r="H818" s="264">
        <v>0</v>
      </c>
    </row>
    <row r="819" spans="1:8">
      <c r="A819" s="140">
        <v>2980</v>
      </c>
      <c r="B819" s="43" t="s">
        <v>79</v>
      </c>
      <c r="C819" s="137">
        <v>8</v>
      </c>
      <c r="D819" s="137">
        <v>0</v>
      </c>
      <c r="E819" s="142" t="s">
        <v>494</v>
      </c>
      <c r="F819" s="172">
        <f t="shared" ref="F819:F861" si="103">G819+H819</f>
        <v>0</v>
      </c>
      <c r="G819" s="174">
        <f>G821</f>
        <v>0</v>
      </c>
      <c r="H819" s="174">
        <f>H821</f>
        <v>0</v>
      </c>
    </row>
    <row r="820" spans="1:8" s="143" customFormat="1" ht="10.5" customHeight="1">
      <c r="A820" s="140"/>
      <c r="B820" s="43"/>
      <c r="C820" s="137"/>
      <c r="D820" s="137"/>
      <c r="E820" s="141" t="s">
        <v>233</v>
      </c>
      <c r="F820" s="172"/>
      <c r="G820" s="176"/>
      <c r="H820" s="176"/>
    </row>
    <row r="821" spans="1:8">
      <c r="A821" s="140">
        <v>2981</v>
      </c>
      <c r="B821" s="44" t="s">
        <v>79</v>
      </c>
      <c r="C821" s="144">
        <v>8</v>
      </c>
      <c r="D821" s="144">
        <v>1</v>
      </c>
      <c r="E821" s="141" t="s">
        <v>494</v>
      </c>
      <c r="F821" s="172">
        <f t="shared" si="103"/>
        <v>0</v>
      </c>
      <c r="G821" s="174">
        <f>SUM(G823:G826)</f>
        <v>0</v>
      </c>
      <c r="H821" s="174">
        <f>SUM(H823:H826)</f>
        <v>0</v>
      </c>
    </row>
    <row r="822" spans="1:8" ht="27">
      <c r="A822" s="140"/>
      <c r="B822" s="44"/>
      <c r="C822" s="144"/>
      <c r="D822" s="144"/>
      <c r="E822" s="141" t="s">
        <v>739</v>
      </c>
      <c r="F822" s="172"/>
      <c r="G822" s="175"/>
      <c r="H822" s="175"/>
    </row>
    <row r="823" spans="1:8" ht="15.75">
      <c r="A823" s="140"/>
      <c r="B823" s="44"/>
      <c r="C823" s="144"/>
      <c r="D823" s="144"/>
      <c r="E823" s="141" t="s">
        <v>740</v>
      </c>
      <c r="F823" s="172">
        <f t="shared" ref="F823:F826" si="104">G823+H823</f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/>
      <c r="F825" s="172">
        <f t="shared" si="104"/>
        <v>0</v>
      </c>
      <c r="G825" s="264">
        <v>0</v>
      </c>
      <c r="H825" s="264">
        <v>0</v>
      </c>
    </row>
    <row r="826" spans="1:8" ht="15.75">
      <c r="A826" s="140"/>
      <c r="B826" s="44"/>
      <c r="C826" s="144"/>
      <c r="D826" s="144"/>
      <c r="E826" s="141" t="s">
        <v>740</v>
      </c>
      <c r="F826" s="172">
        <f t="shared" si="104"/>
        <v>0</v>
      </c>
      <c r="G826" s="264">
        <v>0</v>
      </c>
      <c r="H826" s="264">
        <v>0</v>
      </c>
    </row>
    <row r="827" spans="1:8" s="139" customFormat="1" ht="42" customHeight="1">
      <c r="A827" s="136">
        <v>3000</v>
      </c>
      <c r="B827" s="43" t="s">
        <v>80</v>
      </c>
      <c r="C827" s="137">
        <v>0</v>
      </c>
      <c r="D827" s="137">
        <v>0</v>
      </c>
      <c r="E827" s="138" t="s">
        <v>749</v>
      </c>
      <c r="F827" s="178">
        <f t="shared" si="103"/>
        <v>6000</v>
      </c>
      <c r="G827" s="179">
        <f>G829+G843+G851+G859+G867+G875+G883+G891+G899</f>
        <v>6000</v>
      </c>
      <c r="H827" s="179">
        <f>H829+H843+H851+H859+H867+H875+H883+H891+H899</f>
        <v>0</v>
      </c>
    </row>
    <row r="828" spans="1:8" ht="11.25" customHeight="1">
      <c r="A828" s="140"/>
      <c r="B828" s="43"/>
      <c r="C828" s="137"/>
      <c r="D828" s="137"/>
      <c r="E828" s="141" t="s">
        <v>327</v>
      </c>
      <c r="F828" s="172"/>
      <c r="G828" s="175"/>
      <c r="H828" s="175"/>
    </row>
    <row r="829" spans="1:8">
      <c r="A829" s="140">
        <v>3010</v>
      </c>
      <c r="B829" s="43" t="s">
        <v>80</v>
      </c>
      <c r="C829" s="137">
        <v>1</v>
      </c>
      <c r="D829" s="137">
        <v>0</v>
      </c>
      <c r="E829" s="142" t="s">
        <v>496</v>
      </c>
      <c r="F829" s="172">
        <f t="shared" si="103"/>
        <v>0</v>
      </c>
      <c r="G829" s="174">
        <f>G831+G837</f>
        <v>0</v>
      </c>
      <c r="H829" s="174">
        <f>H831+H837</f>
        <v>0</v>
      </c>
    </row>
    <row r="830" spans="1:8" s="143" customFormat="1" ht="13.5" customHeight="1">
      <c r="A830" s="140"/>
      <c r="B830" s="43"/>
      <c r="C830" s="137"/>
      <c r="D830" s="137"/>
      <c r="E830" s="141" t="s">
        <v>233</v>
      </c>
      <c r="F830" s="172"/>
      <c r="G830" s="176"/>
      <c r="H830" s="176"/>
    </row>
    <row r="831" spans="1:8">
      <c r="A831" s="140">
        <v>3011</v>
      </c>
      <c r="B831" s="44" t="s">
        <v>80</v>
      </c>
      <c r="C831" s="144">
        <v>1</v>
      </c>
      <c r="D831" s="144">
        <v>1</v>
      </c>
      <c r="E831" s="141" t="s">
        <v>497</v>
      </c>
      <c r="F831" s="172">
        <f t="shared" si="103"/>
        <v>0</v>
      </c>
      <c r="G831" s="174">
        <f>SUM(G833:G836)</f>
        <v>0</v>
      </c>
      <c r="H831" s="174">
        <f>SUM(H833:H836)</f>
        <v>0</v>
      </c>
    </row>
    <row r="832" spans="1:8" ht="27">
      <c r="A832" s="140"/>
      <c r="B832" s="44"/>
      <c r="C832" s="144"/>
      <c r="D832" s="144"/>
      <c r="E832" s="141" t="s">
        <v>739</v>
      </c>
      <c r="F832" s="172"/>
      <c r="G832" s="175"/>
      <c r="H832" s="175"/>
    </row>
    <row r="833" spans="1:8" ht="15.75">
      <c r="A833" s="140"/>
      <c r="B833" s="44"/>
      <c r="C833" s="144"/>
      <c r="D833" s="144"/>
      <c r="E833" s="141" t="s">
        <v>740</v>
      </c>
      <c r="F833" s="172">
        <f t="shared" ref="F833:F837" si="105">G833+H833</f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/>
      <c r="F835" s="172">
        <f t="shared" si="105"/>
        <v>0</v>
      </c>
      <c r="G835" s="264">
        <v>0</v>
      </c>
      <c r="H835" s="264">
        <v>0</v>
      </c>
    </row>
    <row r="836" spans="1:8" ht="15.75">
      <c r="A836" s="140"/>
      <c r="B836" s="44"/>
      <c r="C836" s="144"/>
      <c r="D836" s="144"/>
      <c r="E836" s="141" t="s">
        <v>740</v>
      </c>
      <c r="F836" s="172">
        <f t="shared" si="105"/>
        <v>0</v>
      </c>
      <c r="G836" s="264">
        <v>0</v>
      </c>
      <c r="H836" s="264">
        <v>0</v>
      </c>
    </row>
    <row r="837" spans="1:8">
      <c r="A837" s="140">
        <v>3012</v>
      </c>
      <c r="B837" s="44" t="s">
        <v>80</v>
      </c>
      <c r="C837" s="144">
        <v>1</v>
      </c>
      <c r="D837" s="144">
        <v>2</v>
      </c>
      <c r="E837" s="141" t="s">
        <v>498</v>
      </c>
      <c r="F837" s="172">
        <f t="shared" si="105"/>
        <v>0</v>
      </c>
      <c r="G837" s="174">
        <f>SUM(G839:G842)</f>
        <v>0</v>
      </c>
      <c r="H837" s="174">
        <f>SUM(H839:H842)</f>
        <v>0</v>
      </c>
    </row>
    <row r="838" spans="1:8" ht="27">
      <c r="A838" s="140"/>
      <c r="B838" s="44"/>
      <c r="C838" s="144"/>
      <c r="D838" s="144"/>
      <c r="E838" s="141" t="s">
        <v>739</v>
      </c>
      <c r="F838" s="172"/>
      <c r="G838" s="175"/>
      <c r="H838" s="175"/>
    </row>
    <row r="839" spans="1:8">
      <c r="A839" s="140"/>
      <c r="B839" s="44"/>
      <c r="C839" s="144"/>
      <c r="D839" s="144"/>
      <c r="E839" s="141" t="s">
        <v>740</v>
      </c>
      <c r="F839" s="172">
        <f t="shared" si="103"/>
        <v>0</v>
      </c>
      <c r="G839" s="174">
        <f t="shared" ref="G839:H839" si="106">SUM(G841:G844)</f>
        <v>0</v>
      </c>
      <c r="H839" s="174">
        <f t="shared" si="106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7">SUM(G842:G845)</f>
        <v>0</v>
      </c>
      <c r="H840" s="174">
        <f t="shared" si="107"/>
        <v>0</v>
      </c>
    </row>
    <row r="841" spans="1:8">
      <c r="A841" s="140"/>
      <c r="B841" s="44"/>
      <c r="C841" s="144"/>
      <c r="D841" s="144"/>
      <c r="E841" s="141"/>
      <c r="F841" s="172">
        <f t="shared" si="103"/>
        <v>0</v>
      </c>
      <c r="G841" s="174">
        <f t="shared" ref="G841:H841" si="108">SUM(G843:G846)</f>
        <v>0</v>
      </c>
      <c r="H841" s="174">
        <f t="shared" si="108"/>
        <v>0</v>
      </c>
    </row>
    <row r="842" spans="1:8">
      <c r="A842" s="140"/>
      <c r="B842" s="44"/>
      <c r="C842" s="144"/>
      <c r="D842" s="144"/>
      <c r="E842" s="141" t="s">
        <v>740</v>
      </c>
      <c r="F842" s="172">
        <f t="shared" si="103"/>
        <v>0</v>
      </c>
      <c r="G842" s="174">
        <f t="shared" ref="G842:H842" si="109">SUM(G844:G847)</f>
        <v>0</v>
      </c>
      <c r="H842" s="174">
        <f t="shared" si="109"/>
        <v>0</v>
      </c>
    </row>
    <row r="843" spans="1:8">
      <c r="A843" s="140">
        <v>3020</v>
      </c>
      <c r="B843" s="43" t="s">
        <v>80</v>
      </c>
      <c r="C843" s="137">
        <v>2</v>
      </c>
      <c r="D843" s="137">
        <v>0</v>
      </c>
      <c r="E843" s="142" t="s">
        <v>499</v>
      </c>
      <c r="F843" s="172">
        <f t="shared" si="103"/>
        <v>0</v>
      </c>
      <c r="G843" s="174">
        <f>G845</f>
        <v>0</v>
      </c>
      <c r="H843" s="174">
        <f>H845</f>
        <v>0</v>
      </c>
    </row>
    <row r="844" spans="1:8" s="143" customFormat="1" ht="10.5" customHeight="1">
      <c r="A844" s="140"/>
      <c r="B844" s="43"/>
      <c r="C844" s="137"/>
      <c r="D844" s="137"/>
      <c r="E844" s="141" t="s">
        <v>233</v>
      </c>
      <c r="F844" s="172"/>
      <c r="G844" s="176"/>
      <c r="H844" s="176"/>
    </row>
    <row r="845" spans="1:8">
      <c r="A845" s="140">
        <v>3021</v>
      </c>
      <c r="B845" s="44" t="s">
        <v>80</v>
      </c>
      <c r="C845" s="144">
        <v>2</v>
      </c>
      <c r="D845" s="144">
        <v>1</v>
      </c>
      <c r="E845" s="141" t="s">
        <v>499</v>
      </c>
      <c r="F845" s="172">
        <f t="shared" si="103"/>
        <v>0</v>
      </c>
      <c r="G845" s="174">
        <f>SUM(G847:G850)</f>
        <v>0</v>
      </c>
      <c r="H845" s="174">
        <f>SUM(H847:H850)</f>
        <v>0</v>
      </c>
    </row>
    <row r="846" spans="1:8" ht="27">
      <c r="A846" s="140"/>
      <c r="B846" s="44"/>
      <c r="C846" s="144"/>
      <c r="D846" s="144"/>
      <c r="E846" s="141" t="s">
        <v>739</v>
      </c>
      <c r="F846" s="172"/>
      <c r="G846" s="175"/>
      <c r="H846" s="175"/>
    </row>
    <row r="847" spans="1:8">
      <c r="A847" s="140"/>
      <c r="B847" s="44"/>
      <c r="C847" s="144"/>
      <c r="D847" s="144"/>
      <c r="E847" s="141" t="s">
        <v>740</v>
      </c>
      <c r="F847" s="172">
        <f t="shared" ref="F847:F850" si="110">G847+H847</f>
        <v>0</v>
      </c>
      <c r="G847" s="174">
        <f t="shared" ref="G847:H847" si="111">SUM(G849:G852)</f>
        <v>0</v>
      </c>
      <c r="H847" s="174">
        <f t="shared" si="111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2">SUM(G850:G853)</f>
        <v>0</v>
      </c>
      <c r="H848" s="174">
        <f t="shared" si="112"/>
        <v>0</v>
      </c>
    </row>
    <row r="849" spans="1:8">
      <c r="A849" s="140"/>
      <c r="B849" s="44"/>
      <c r="C849" s="144"/>
      <c r="D849" s="144"/>
      <c r="E849" s="141"/>
      <c r="F849" s="172">
        <f t="shared" si="110"/>
        <v>0</v>
      </c>
      <c r="G849" s="174">
        <f t="shared" ref="G849:H849" si="113">SUM(G851:G854)</f>
        <v>0</v>
      </c>
      <c r="H849" s="174">
        <f t="shared" si="113"/>
        <v>0</v>
      </c>
    </row>
    <row r="850" spans="1:8">
      <c r="A850" s="140"/>
      <c r="B850" s="44"/>
      <c r="C850" s="144"/>
      <c r="D850" s="144"/>
      <c r="E850" s="141" t="s">
        <v>740</v>
      </c>
      <c r="F850" s="172">
        <f t="shared" si="110"/>
        <v>0</v>
      </c>
      <c r="G850" s="174">
        <f t="shared" ref="G850:H850" si="114">SUM(G852:G855)</f>
        <v>0</v>
      </c>
      <c r="H850" s="174">
        <f t="shared" si="114"/>
        <v>0</v>
      </c>
    </row>
    <row r="851" spans="1:8">
      <c r="A851" s="140">
        <v>3030</v>
      </c>
      <c r="B851" s="43" t="s">
        <v>80</v>
      </c>
      <c r="C851" s="137">
        <v>3</v>
      </c>
      <c r="D851" s="137">
        <v>0</v>
      </c>
      <c r="E851" s="142" t="s">
        <v>500</v>
      </c>
      <c r="F851" s="172">
        <f t="shared" si="103"/>
        <v>0</v>
      </c>
      <c r="G851" s="174">
        <f>G853</f>
        <v>0</v>
      </c>
      <c r="H851" s="174">
        <f>H853</f>
        <v>0</v>
      </c>
    </row>
    <row r="852" spans="1:8" s="143" customFormat="1" ht="10.5" customHeight="1">
      <c r="A852" s="140"/>
      <c r="B852" s="43"/>
      <c r="C852" s="137"/>
      <c r="D852" s="137"/>
      <c r="E852" s="141" t="s">
        <v>233</v>
      </c>
      <c r="F852" s="172"/>
      <c r="G852" s="176"/>
      <c r="H852" s="176"/>
    </row>
    <row r="853" spans="1:8" s="143" customFormat="1" ht="16.5" customHeight="1">
      <c r="A853" s="140">
        <v>3031</v>
      </c>
      <c r="B853" s="44" t="s">
        <v>80</v>
      </c>
      <c r="C853" s="144">
        <v>3</v>
      </c>
      <c r="D853" s="144">
        <v>1</v>
      </c>
      <c r="E853" s="141" t="s">
        <v>500</v>
      </c>
      <c r="F853" s="172">
        <f t="shared" ref="F853" si="115">G853+H853</f>
        <v>0</v>
      </c>
      <c r="G853" s="174">
        <f>SUM(G855:G858)</f>
        <v>0</v>
      </c>
      <c r="H853" s="174">
        <f>SUM(H855:H858)</f>
        <v>0</v>
      </c>
    </row>
    <row r="854" spans="1:8" ht="27">
      <c r="A854" s="140"/>
      <c r="B854" s="44"/>
      <c r="C854" s="144"/>
      <c r="D854" s="144"/>
      <c r="E854" s="141" t="s">
        <v>739</v>
      </c>
      <c r="F854" s="172"/>
      <c r="G854" s="175"/>
      <c r="H854" s="175"/>
    </row>
    <row r="855" spans="1:8">
      <c r="A855" s="140"/>
      <c r="B855" s="44"/>
      <c r="C855" s="144"/>
      <c r="D855" s="144"/>
      <c r="E855" s="141" t="s">
        <v>740</v>
      </c>
      <c r="F855" s="172">
        <f t="shared" ref="F855:F858" si="116">G855+H855</f>
        <v>0</v>
      </c>
      <c r="G855" s="174">
        <f t="shared" ref="G855:H855" si="117">SUM(G857:G860)</f>
        <v>0</v>
      </c>
      <c r="H855" s="174">
        <f t="shared" si="117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8">SUM(G858:G861)</f>
        <v>0</v>
      </c>
      <c r="H856" s="174">
        <f t="shared" si="118"/>
        <v>0</v>
      </c>
    </row>
    <row r="857" spans="1:8">
      <c r="A857" s="140"/>
      <c r="B857" s="44"/>
      <c r="C857" s="144"/>
      <c r="D857" s="144"/>
      <c r="E857" s="141"/>
      <c r="F857" s="172">
        <f t="shared" si="116"/>
        <v>0</v>
      </c>
      <c r="G857" s="174">
        <f t="shared" ref="G857:H857" si="119">SUM(G859:G862)</f>
        <v>0</v>
      </c>
      <c r="H857" s="174">
        <f t="shared" si="119"/>
        <v>0</v>
      </c>
    </row>
    <row r="858" spans="1:8">
      <c r="A858" s="140"/>
      <c r="B858" s="44"/>
      <c r="C858" s="144"/>
      <c r="D858" s="144"/>
      <c r="E858" s="141" t="s">
        <v>740</v>
      </c>
      <c r="F858" s="172">
        <f t="shared" si="116"/>
        <v>0</v>
      </c>
      <c r="G858" s="174">
        <f t="shared" ref="G858:H858" si="120">SUM(G860:G863)</f>
        <v>0</v>
      </c>
      <c r="H858" s="174">
        <f t="shared" si="120"/>
        <v>0</v>
      </c>
    </row>
    <row r="859" spans="1:8">
      <c r="A859" s="140">
        <v>3040</v>
      </c>
      <c r="B859" s="43" t="s">
        <v>80</v>
      </c>
      <c r="C859" s="137">
        <v>4</v>
      </c>
      <c r="D859" s="137">
        <v>0</v>
      </c>
      <c r="E859" s="142" t="s">
        <v>501</v>
      </c>
      <c r="F859" s="172">
        <f t="shared" si="103"/>
        <v>0</v>
      </c>
      <c r="G859" s="174">
        <f>G861</f>
        <v>0</v>
      </c>
      <c r="H859" s="174">
        <f>H861</f>
        <v>0</v>
      </c>
    </row>
    <row r="860" spans="1:8" s="143" customFormat="1" ht="10.5" customHeight="1">
      <c r="A860" s="140"/>
      <c r="B860" s="43"/>
      <c r="C860" s="137"/>
      <c r="D860" s="137"/>
      <c r="E860" s="141" t="s">
        <v>233</v>
      </c>
      <c r="F860" s="172"/>
      <c r="G860" s="176"/>
      <c r="H860" s="176"/>
    </row>
    <row r="861" spans="1:8">
      <c r="A861" s="140">
        <v>3041</v>
      </c>
      <c r="B861" s="44" t="s">
        <v>80</v>
      </c>
      <c r="C861" s="144">
        <v>4</v>
      </c>
      <c r="D861" s="144">
        <v>1</v>
      </c>
      <c r="E861" s="141" t="s">
        <v>501</v>
      </c>
      <c r="F861" s="172">
        <f t="shared" si="103"/>
        <v>0</v>
      </c>
      <c r="G861" s="174">
        <f>SUM(G863:G866)</f>
        <v>0</v>
      </c>
      <c r="H861" s="174">
        <f>SUM(H863:H866)</f>
        <v>0</v>
      </c>
    </row>
    <row r="862" spans="1:8" ht="27">
      <c r="A862" s="140"/>
      <c r="B862" s="44"/>
      <c r="C862" s="144"/>
      <c r="D862" s="144"/>
      <c r="E862" s="141" t="s">
        <v>739</v>
      </c>
      <c r="F862" s="172"/>
      <c r="G862" s="175"/>
      <c r="H862" s="175"/>
    </row>
    <row r="863" spans="1:8">
      <c r="A863" s="140"/>
      <c r="B863" s="44"/>
      <c r="C863" s="144"/>
      <c r="D863" s="144"/>
      <c r="E863" s="141" t="s">
        <v>740</v>
      </c>
      <c r="F863" s="172">
        <f t="shared" ref="F863:F869" si="121">G863+H863</f>
        <v>0</v>
      </c>
      <c r="G863" s="174">
        <f t="shared" ref="G863:H863" si="122">SUM(G865:G868)</f>
        <v>0</v>
      </c>
      <c r="H863" s="174">
        <f t="shared" si="122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3">SUM(G866:G869)</f>
        <v>0</v>
      </c>
      <c r="H864" s="174">
        <f t="shared" si="123"/>
        <v>0</v>
      </c>
    </row>
    <row r="865" spans="1:8">
      <c r="A865" s="140"/>
      <c r="B865" s="44"/>
      <c r="C865" s="144"/>
      <c r="D865" s="144"/>
      <c r="E865" s="141"/>
      <c r="F865" s="172">
        <f t="shared" si="121"/>
        <v>0</v>
      </c>
      <c r="G865" s="174">
        <f t="shared" ref="G865:H865" si="124">SUM(G867:G870)</f>
        <v>0</v>
      </c>
      <c r="H865" s="174">
        <f t="shared" si="124"/>
        <v>0</v>
      </c>
    </row>
    <row r="866" spans="1:8">
      <c r="A866" s="140"/>
      <c r="B866" s="44"/>
      <c r="C866" s="144"/>
      <c r="D866" s="144"/>
      <c r="E866" s="141" t="s">
        <v>740</v>
      </c>
      <c r="F866" s="172">
        <f t="shared" si="121"/>
        <v>0</v>
      </c>
      <c r="G866" s="174">
        <f t="shared" ref="G866:H866" si="125">SUM(G868:G871)</f>
        <v>0</v>
      </c>
      <c r="H866" s="174">
        <f t="shared" si="125"/>
        <v>0</v>
      </c>
    </row>
    <row r="867" spans="1:8">
      <c r="A867" s="140">
        <v>3050</v>
      </c>
      <c r="B867" s="43" t="s">
        <v>80</v>
      </c>
      <c r="C867" s="137">
        <v>5</v>
      </c>
      <c r="D867" s="137">
        <v>0</v>
      </c>
      <c r="E867" s="142" t="s">
        <v>502</v>
      </c>
      <c r="F867" s="172">
        <f t="shared" si="121"/>
        <v>0</v>
      </c>
      <c r="G867" s="174">
        <f>G869</f>
        <v>0</v>
      </c>
      <c r="H867" s="174">
        <f>H869</f>
        <v>0</v>
      </c>
    </row>
    <row r="868" spans="1:8" s="143" customFormat="1" ht="10.5" customHeight="1">
      <c r="A868" s="140"/>
      <c r="B868" s="43"/>
      <c r="C868" s="137"/>
      <c r="D868" s="137"/>
      <c r="E868" s="141" t="s">
        <v>233</v>
      </c>
      <c r="F868" s="172"/>
      <c r="G868" s="176"/>
      <c r="H868" s="176"/>
    </row>
    <row r="869" spans="1:8">
      <c r="A869" s="140">
        <v>3051</v>
      </c>
      <c r="B869" s="44" t="s">
        <v>80</v>
      </c>
      <c r="C869" s="144">
        <v>5</v>
      </c>
      <c r="D869" s="144">
        <v>1</v>
      </c>
      <c r="E869" s="141" t="s">
        <v>502</v>
      </c>
      <c r="F869" s="172">
        <f t="shared" si="121"/>
        <v>0</v>
      </c>
      <c r="G869" s="174">
        <f>SUM(G871:G874)</f>
        <v>0</v>
      </c>
      <c r="H869" s="174">
        <f>SUM(H871:H874)</f>
        <v>0</v>
      </c>
    </row>
    <row r="870" spans="1:8" ht="27">
      <c r="A870" s="140"/>
      <c r="B870" s="44"/>
      <c r="C870" s="144"/>
      <c r="D870" s="144"/>
      <c r="E870" s="141" t="s">
        <v>739</v>
      </c>
      <c r="F870" s="172"/>
      <c r="G870" s="175"/>
      <c r="H870" s="175"/>
    </row>
    <row r="871" spans="1:8">
      <c r="A871" s="140"/>
      <c r="B871" s="44"/>
      <c r="C871" s="144"/>
      <c r="D871" s="144"/>
      <c r="E871" s="141" t="s">
        <v>740</v>
      </c>
      <c r="F871" s="172">
        <f t="shared" ref="F871:F877" si="126">G871+H871</f>
        <v>0</v>
      </c>
      <c r="G871" s="174">
        <f t="shared" ref="G871:H871" si="127">SUM(G873:G876)</f>
        <v>0</v>
      </c>
      <c r="H871" s="174">
        <f t="shared" si="127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8">SUM(G874:G877)</f>
        <v>0</v>
      </c>
      <c r="H872" s="174">
        <f t="shared" si="128"/>
        <v>0</v>
      </c>
    </row>
    <row r="873" spans="1:8">
      <c r="A873" s="140"/>
      <c r="B873" s="44"/>
      <c r="C873" s="144"/>
      <c r="D873" s="144"/>
      <c r="E873" s="141"/>
      <c r="F873" s="172">
        <f t="shared" si="126"/>
        <v>0</v>
      </c>
      <c r="G873" s="174">
        <f t="shared" ref="G873:H873" si="129">SUM(G875:G878)</f>
        <v>0</v>
      </c>
      <c r="H873" s="174">
        <f t="shared" si="129"/>
        <v>0</v>
      </c>
    </row>
    <row r="874" spans="1:8">
      <c r="A874" s="140"/>
      <c r="B874" s="44"/>
      <c r="C874" s="144"/>
      <c r="D874" s="144"/>
      <c r="E874" s="141" t="s">
        <v>740</v>
      </c>
      <c r="F874" s="172">
        <f t="shared" si="126"/>
        <v>0</v>
      </c>
      <c r="G874" s="174">
        <f t="shared" ref="G874:H874" si="130">SUM(G876:G879)</f>
        <v>0</v>
      </c>
      <c r="H874" s="174">
        <f t="shared" si="130"/>
        <v>0</v>
      </c>
    </row>
    <row r="875" spans="1:8">
      <c r="A875" s="140">
        <v>3060</v>
      </c>
      <c r="B875" s="43" t="s">
        <v>80</v>
      </c>
      <c r="C875" s="137">
        <v>6</v>
      </c>
      <c r="D875" s="137">
        <v>0</v>
      </c>
      <c r="E875" s="142" t="s">
        <v>503</v>
      </c>
      <c r="F875" s="172">
        <f t="shared" si="126"/>
        <v>0</v>
      </c>
      <c r="G875" s="174">
        <f>G877</f>
        <v>0</v>
      </c>
      <c r="H875" s="174">
        <f>H877</f>
        <v>0</v>
      </c>
    </row>
    <row r="876" spans="1:8" s="143" customFormat="1" ht="14.25" customHeight="1">
      <c r="A876" s="140"/>
      <c r="B876" s="43"/>
      <c r="C876" s="137"/>
      <c r="D876" s="137"/>
      <c r="E876" s="141" t="s">
        <v>233</v>
      </c>
      <c r="F876" s="172"/>
      <c r="G876" s="176"/>
      <c r="H876" s="176"/>
    </row>
    <row r="877" spans="1:8">
      <c r="A877" s="140">
        <v>3061</v>
      </c>
      <c r="B877" s="44" t="s">
        <v>80</v>
      </c>
      <c r="C877" s="144">
        <v>6</v>
      </c>
      <c r="D877" s="144">
        <v>1</v>
      </c>
      <c r="E877" s="141" t="s">
        <v>503</v>
      </c>
      <c r="F877" s="172">
        <f t="shared" si="126"/>
        <v>0</v>
      </c>
      <c r="G877" s="174">
        <f>SUM(G879:G882)</f>
        <v>0</v>
      </c>
      <c r="H877" s="174">
        <f>SUM(H879:H882)</f>
        <v>0</v>
      </c>
    </row>
    <row r="878" spans="1:8" ht="27">
      <c r="A878" s="140"/>
      <c r="B878" s="44"/>
      <c r="C878" s="144"/>
      <c r="D878" s="144"/>
      <c r="E878" s="141" t="s">
        <v>739</v>
      </c>
      <c r="F878" s="172"/>
      <c r="G878" s="175"/>
      <c r="H878" s="175"/>
    </row>
    <row r="879" spans="1:8" ht="15.75">
      <c r="A879" s="140"/>
      <c r="B879" s="44"/>
      <c r="C879" s="144"/>
      <c r="D879" s="144"/>
      <c r="E879" s="141" t="s">
        <v>740</v>
      </c>
      <c r="F879" s="172">
        <f t="shared" ref="F879:F885" si="131">G879+H879</f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/>
      <c r="F881" s="172">
        <f t="shared" si="131"/>
        <v>0</v>
      </c>
      <c r="G881" s="264">
        <v>0</v>
      </c>
      <c r="H881" s="264">
        <v>0</v>
      </c>
    </row>
    <row r="882" spans="1:8" ht="15.75">
      <c r="A882" s="140"/>
      <c r="B882" s="44"/>
      <c r="C882" s="144"/>
      <c r="D882" s="144"/>
      <c r="E882" s="141" t="s">
        <v>740</v>
      </c>
      <c r="F882" s="172">
        <f t="shared" si="131"/>
        <v>0</v>
      </c>
      <c r="G882" s="264">
        <v>0</v>
      </c>
      <c r="H882" s="264">
        <v>0</v>
      </c>
    </row>
    <row r="883" spans="1:8" ht="27">
      <c r="A883" s="140">
        <v>3070</v>
      </c>
      <c r="B883" s="43" t="s">
        <v>80</v>
      </c>
      <c r="C883" s="137">
        <v>7</v>
      </c>
      <c r="D883" s="137">
        <v>0</v>
      </c>
      <c r="E883" s="142" t="s">
        <v>504</v>
      </c>
      <c r="F883" s="172">
        <f t="shared" si="131"/>
        <v>6000</v>
      </c>
      <c r="G883" s="174">
        <f>G885</f>
        <v>6000</v>
      </c>
      <c r="H883" s="174">
        <f>H885</f>
        <v>0</v>
      </c>
    </row>
    <row r="884" spans="1:8" s="143" customFormat="1" ht="14.25" customHeight="1">
      <c r="A884" s="140"/>
      <c r="B884" s="43"/>
      <c r="C884" s="137"/>
      <c r="D884" s="137"/>
      <c r="E884" s="141" t="s">
        <v>233</v>
      </c>
      <c r="F884" s="172"/>
      <c r="G884" s="176"/>
      <c r="H884" s="176"/>
    </row>
    <row r="885" spans="1:8" ht="27">
      <c r="A885" s="140">
        <v>3071</v>
      </c>
      <c r="B885" s="44" t="s">
        <v>80</v>
      </c>
      <c r="C885" s="144">
        <v>7</v>
      </c>
      <c r="D885" s="144">
        <v>1</v>
      </c>
      <c r="E885" s="141" t="s">
        <v>504</v>
      </c>
      <c r="F885" s="172">
        <f t="shared" si="131"/>
        <v>6000</v>
      </c>
      <c r="G885" s="174">
        <f>SUM(G887:G890)</f>
        <v>6000</v>
      </c>
      <c r="H885" s="174">
        <f>SUM(H887:H890)</f>
        <v>0</v>
      </c>
    </row>
    <row r="886" spans="1:8" ht="27">
      <c r="A886" s="140"/>
      <c r="B886" s="44"/>
      <c r="C886" s="144"/>
      <c r="D886" s="144"/>
      <c r="E886" s="141" t="s">
        <v>739</v>
      </c>
      <c r="F886" s="172"/>
      <c r="G886" s="175"/>
      <c r="H886" s="175"/>
    </row>
    <row r="887" spans="1:8" ht="15.75">
      <c r="A887" s="140"/>
      <c r="B887" s="44"/>
      <c r="C887" s="144"/>
      <c r="D887" s="144"/>
      <c r="E887" s="247">
        <v>4729</v>
      </c>
      <c r="F887" s="172">
        <f t="shared" ref="F887:F891" si="132">G887+H887</f>
        <v>5700</v>
      </c>
      <c r="G887" s="250">
        <v>5700</v>
      </c>
      <c r="H887" s="264">
        <v>0</v>
      </c>
    </row>
    <row r="888" spans="1:8" ht="15.75">
      <c r="A888" s="140"/>
      <c r="B888" s="44"/>
      <c r="C888" s="144"/>
      <c r="D888" s="144"/>
      <c r="E888" s="247">
        <v>4726</v>
      </c>
      <c r="F888" s="172">
        <f t="shared" si="132"/>
        <v>300</v>
      </c>
      <c r="G888" s="250">
        <v>300</v>
      </c>
      <c r="H888" s="264">
        <v>0</v>
      </c>
    </row>
    <row r="889" spans="1:8" ht="15.75">
      <c r="A889" s="140"/>
      <c r="B889" s="44"/>
      <c r="C889" s="144"/>
      <c r="D889" s="144"/>
      <c r="E889" s="141"/>
      <c r="F889" s="172">
        <f t="shared" si="132"/>
        <v>0</v>
      </c>
      <c r="G889" s="264">
        <v>0</v>
      </c>
      <c r="H889" s="264">
        <v>0</v>
      </c>
    </row>
    <row r="890" spans="1:8" ht="15.75">
      <c r="A890" s="140"/>
      <c r="B890" s="44"/>
      <c r="C890" s="144"/>
      <c r="D890" s="144"/>
      <c r="E890" s="141" t="s">
        <v>740</v>
      </c>
      <c r="F890" s="172">
        <f t="shared" si="132"/>
        <v>0</v>
      </c>
      <c r="G890" s="264">
        <v>0</v>
      </c>
      <c r="H890" s="264">
        <v>0</v>
      </c>
    </row>
    <row r="891" spans="1:8" ht="28.5" customHeight="1">
      <c r="A891" s="140">
        <v>3080</v>
      </c>
      <c r="B891" s="43" t="s">
        <v>80</v>
      </c>
      <c r="C891" s="137">
        <v>8</v>
      </c>
      <c r="D891" s="137">
        <v>0</v>
      </c>
      <c r="E891" s="142" t="s">
        <v>505</v>
      </c>
      <c r="F891" s="172">
        <f t="shared" si="132"/>
        <v>0</v>
      </c>
      <c r="G891" s="174">
        <f>G893</f>
        <v>0</v>
      </c>
      <c r="H891" s="174">
        <f>H893</f>
        <v>0</v>
      </c>
    </row>
    <row r="892" spans="1:8" s="143" customFormat="1" ht="13.5" customHeight="1">
      <c r="A892" s="140"/>
      <c r="B892" s="43"/>
      <c r="C892" s="137"/>
      <c r="D892" s="137"/>
      <c r="E892" s="141" t="s">
        <v>233</v>
      </c>
      <c r="F892" s="172"/>
      <c r="G892" s="176"/>
      <c r="H892" s="176"/>
    </row>
    <row r="893" spans="1:8" ht="27">
      <c r="A893" s="140">
        <v>3081</v>
      </c>
      <c r="B893" s="44" t="s">
        <v>80</v>
      </c>
      <c r="C893" s="144">
        <v>8</v>
      </c>
      <c r="D893" s="144">
        <v>1</v>
      </c>
      <c r="E893" s="141" t="s">
        <v>505</v>
      </c>
      <c r="F893" s="172">
        <f t="shared" ref="F893" si="133">G893+H893</f>
        <v>0</v>
      </c>
      <c r="G893" s="174">
        <f>SUM(G895:G898)</f>
        <v>0</v>
      </c>
      <c r="H893" s="174">
        <f>SUM(H895:H898)</f>
        <v>0</v>
      </c>
    </row>
    <row r="894" spans="1:8" ht="27">
      <c r="A894" s="140"/>
      <c r="B894" s="44"/>
      <c r="C894" s="144"/>
      <c r="D894" s="144"/>
      <c r="E894" s="141" t="s">
        <v>739</v>
      </c>
      <c r="F894" s="172"/>
      <c r="G894" s="175"/>
      <c r="H894" s="175"/>
    </row>
    <row r="895" spans="1:8" ht="15.75">
      <c r="A895" s="140"/>
      <c r="B895" s="44"/>
      <c r="C895" s="144"/>
      <c r="D895" s="144"/>
      <c r="E895" s="141" t="s">
        <v>740</v>
      </c>
      <c r="F895" s="172">
        <f t="shared" ref="F895:F898" si="134">G895+H895</f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/>
      <c r="F897" s="172">
        <f t="shared" si="134"/>
        <v>0</v>
      </c>
      <c r="G897" s="264">
        <v>0</v>
      </c>
      <c r="H897" s="264">
        <v>0</v>
      </c>
    </row>
    <row r="898" spans="1:8" ht="15.75">
      <c r="A898" s="140"/>
      <c r="B898" s="44"/>
      <c r="C898" s="144"/>
      <c r="D898" s="144"/>
      <c r="E898" s="141" t="s">
        <v>740</v>
      </c>
      <c r="F898" s="172">
        <f t="shared" si="134"/>
        <v>0</v>
      </c>
      <c r="G898" s="264">
        <v>0</v>
      </c>
      <c r="H898" s="264">
        <v>0</v>
      </c>
    </row>
    <row r="899" spans="1:8">
      <c r="A899" s="140">
        <v>3090</v>
      </c>
      <c r="B899" s="43" t="s">
        <v>80</v>
      </c>
      <c r="C899" s="148">
        <v>9</v>
      </c>
      <c r="D899" s="137">
        <v>0</v>
      </c>
      <c r="E899" s="142" t="s">
        <v>506</v>
      </c>
      <c r="F899" s="172">
        <f t="shared" ref="F899:F901" si="135">G899+H899</f>
        <v>0</v>
      </c>
      <c r="G899" s="174">
        <f>G901+G907</f>
        <v>0</v>
      </c>
      <c r="H899" s="174">
        <f>H901+H907</f>
        <v>0</v>
      </c>
    </row>
    <row r="900" spans="1:8" s="143" customFormat="1" ht="15.75">
      <c r="A900" s="140"/>
      <c r="B900" s="43"/>
      <c r="C900" s="137"/>
      <c r="D900" s="137"/>
      <c r="E900" s="141" t="s">
        <v>233</v>
      </c>
      <c r="F900" s="172"/>
      <c r="G900" s="176"/>
      <c r="H900" s="176"/>
    </row>
    <row r="901" spans="1:8" ht="17.25" customHeight="1">
      <c r="A901" s="140">
        <v>3091</v>
      </c>
      <c r="B901" s="44" t="s">
        <v>80</v>
      </c>
      <c r="C901" s="136">
        <v>9</v>
      </c>
      <c r="D901" s="144">
        <v>1</v>
      </c>
      <c r="E901" s="141" t="s">
        <v>506</v>
      </c>
      <c r="F901" s="172">
        <f t="shared" si="135"/>
        <v>0</v>
      </c>
      <c r="G901" s="174">
        <f>SUM(G903:G906)</f>
        <v>0</v>
      </c>
      <c r="H901" s="174">
        <f>SUM(H903:H906)</f>
        <v>0</v>
      </c>
    </row>
    <row r="902" spans="1:8" ht="27">
      <c r="A902" s="140"/>
      <c r="B902" s="44"/>
      <c r="C902" s="144"/>
      <c r="D902" s="144"/>
      <c r="E902" s="141" t="s">
        <v>739</v>
      </c>
      <c r="F902" s="172"/>
      <c r="G902" s="175"/>
      <c r="H902" s="175"/>
    </row>
    <row r="903" spans="1:8" ht="15.75">
      <c r="A903" s="140"/>
      <c r="B903" s="44"/>
      <c r="C903" s="144"/>
      <c r="D903" s="144"/>
      <c r="E903" s="141" t="s">
        <v>740</v>
      </c>
      <c r="F903" s="172">
        <f t="shared" ref="F903:F907" si="136">G903+H903</f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/>
      <c r="F905" s="172">
        <f t="shared" si="136"/>
        <v>0</v>
      </c>
      <c r="G905" s="264">
        <v>0</v>
      </c>
      <c r="H905" s="264">
        <v>0</v>
      </c>
    </row>
    <row r="906" spans="1:8" ht="15.75">
      <c r="A906" s="140"/>
      <c r="B906" s="44"/>
      <c r="C906" s="144"/>
      <c r="D906" s="144"/>
      <c r="E906" s="141" t="s">
        <v>740</v>
      </c>
      <c r="F906" s="172">
        <f t="shared" si="136"/>
        <v>0</v>
      </c>
      <c r="G906" s="264">
        <v>0</v>
      </c>
      <c r="H906" s="264">
        <v>0</v>
      </c>
    </row>
    <row r="907" spans="1:8" ht="30" customHeight="1">
      <c r="A907" s="140">
        <v>3092</v>
      </c>
      <c r="B907" s="44" t="s">
        <v>80</v>
      </c>
      <c r="C907" s="136">
        <v>9</v>
      </c>
      <c r="D907" s="144">
        <v>2</v>
      </c>
      <c r="E907" s="141" t="s">
        <v>507</v>
      </c>
      <c r="F907" s="172">
        <f t="shared" si="136"/>
        <v>0</v>
      </c>
      <c r="G907" s="174">
        <f>SUM(G909:G912)</f>
        <v>0</v>
      </c>
      <c r="H907" s="174">
        <f>SUM(H909:H912)</f>
        <v>0</v>
      </c>
    </row>
    <row r="908" spans="1:8" ht="27">
      <c r="A908" s="140"/>
      <c r="B908" s="44"/>
      <c r="C908" s="144"/>
      <c r="D908" s="144"/>
      <c r="E908" s="141" t="s">
        <v>739</v>
      </c>
      <c r="F908" s="172"/>
      <c r="G908" s="175"/>
      <c r="H908" s="175"/>
    </row>
    <row r="909" spans="1:8" ht="15.75">
      <c r="A909" s="140"/>
      <c r="B909" s="44"/>
      <c r="C909" s="144"/>
      <c r="D909" s="144"/>
      <c r="E909" s="141" t="s">
        <v>740</v>
      </c>
      <c r="F909" s="172">
        <f t="shared" ref="F909:F922" si="137">G909+H909</f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/>
      <c r="F911" s="172">
        <f t="shared" si="137"/>
        <v>0</v>
      </c>
      <c r="G911" s="264">
        <v>0</v>
      </c>
      <c r="H911" s="264">
        <v>0</v>
      </c>
    </row>
    <row r="912" spans="1:8" ht="15.75">
      <c r="A912" s="140"/>
      <c r="B912" s="44"/>
      <c r="C912" s="144"/>
      <c r="D912" s="144"/>
      <c r="E912" s="141" t="s">
        <v>740</v>
      </c>
      <c r="F912" s="172">
        <f t="shared" si="137"/>
        <v>0</v>
      </c>
      <c r="G912" s="264">
        <v>0</v>
      </c>
      <c r="H912" s="264">
        <v>0</v>
      </c>
    </row>
    <row r="913" spans="1:8" s="139" customFormat="1" ht="32.25" customHeight="1">
      <c r="A913" s="136">
        <v>3100</v>
      </c>
      <c r="B913" s="43" t="s">
        <v>81</v>
      </c>
      <c r="C913" s="43" t="s">
        <v>68</v>
      </c>
      <c r="D913" s="43" t="s">
        <v>68</v>
      </c>
      <c r="E913" s="149" t="s">
        <v>750</v>
      </c>
      <c r="F913" s="178">
        <f t="shared" si="137"/>
        <v>449179.5</v>
      </c>
      <c r="G913" s="179">
        <f>G915</f>
        <v>329179.5</v>
      </c>
      <c r="H913" s="179">
        <f>H915</f>
        <v>120000</v>
      </c>
    </row>
    <row r="914" spans="1:8" ht="15.75">
      <c r="A914" s="140"/>
      <c r="B914" s="43"/>
      <c r="C914" s="137"/>
      <c r="D914" s="137"/>
      <c r="E914" s="141" t="s">
        <v>327</v>
      </c>
      <c r="F914" s="172"/>
      <c r="G914" s="175"/>
      <c r="H914" s="175"/>
    </row>
    <row r="915" spans="1:8">
      <c r="A915" s="140">
        <v>3110</v>
      </c>
      <c r="B915" s="45" t="s">
        <v>81</v>
      </c>
      <c r="C915" s="45" t="s">
        <v>69</v>
      </c>
      <c r="D915" s="45" t="s">
        <v>68</v>
      </c>
      <c r="E915" s="146" t="s">
        <v>509</v>
      </c>
      <c r="F915" s="172">
        <f t="shared" si="137"/>
        <v>449179.5</v>
      </c>
      <c r="G915" s="174">
        <f>G917</f>
        <v>329179.5</v>
      </c>
      <c r="H915" s="174">
        <f>H917</f>
        <v>120000</v>
      </c>
    </row>
    <row r="916" spans="1:8" s="143" customFormat="1" ht="15.75">
      <c r="A916" s="140"/>
      <c r="B916" s="43"/>
      <c r="C916" s="137"/>
      <c r="D916" s="137"/>
      <c r="E916" s="141" t="s">
        <v>233</v>
      </c>
      <c r="F916" s="172"/>
      <c r="G916" s="176"/>
      <c r="H916" s="176"/>
    </row>
    <row r="917" spans="1:8">
      <c r="A917" s="140">
        <v>3112</v>
      </c>
      <c r="B917" s="45" t="s">
        <v>81</v>
      </c>
      <c r="C917" s="45" t="s">
        <v>69</v>
      </c>
      <c r="D917" s="45" t="s">
        <v>70</v>
      </c>
      <c r="E917" s="147" t="s">
        <v>510</v>
      </c>
      <c r="F917" s="172">
        <f t="shared" si="137"/>
        <v>449179.5</v>
      </c>
      <c r="G917" s="174">
        <f>SUM(G919:G922)</f>
        <v>329179.5</v>
      </c>
      <c r="H917" s="174">
        <f>SUM(H919:H922)</f>
        <v>120000</v>
      </c>
    </row>
    <row r="918" spans="1:8" ht="27">
      <c r="A918" s="140"/>
      <c r="B918" s="44"/>
      <c r="C918" s="144"/>
      <c r="D918" s="144"/>
      <c r="E918" s="141" t="s">
        <v>739</v>
      </c>
      <c r="F918" s="172"/>
      <c r="G918" s="175"/>
      <c r="H918" s="175"/>
    </row>
    <row r="919" spans="1:8" ht="15.75">
      <c r="A919" s="140"/>
      <c r="B919" s="44"/>
      <c r="C919" s="144"/>
      <c r="D919" s="144"/>
      <c r="E919" s="247">
        <v>4891</v>
      </c>
      <c r="F919" s="172">
        <f t="shared" si="137"/>
        <v>0</v>
      </c>
      <c r="G919" s="264"/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/>
      <c r="F921" s="172">
        <f t="shared" si="137"/>
        <v>0</v>
      </c>
      <c r="G921" s="264">
        <v>0</v>
      </c>
      <c r="H921" s="264">
        <v>0</v>
      </c>
    </row>
    <row r="922" spans="1:8" ht="15.75">
      <c r="A922" s="140"/>
      <c r="B922" s="44"/>
      <c r="C922" s="144"/>
      <c r="D922" s="144"/>
      <c r="E922" s="141" t="s">
        <v>740</v>
      </c>
      <c r="F922" s="172">
        <f t="shared" si="137"/>
        <v>449179.5</v>
      </c>
      <c r="G922" s="264">
        <v>329179.5</v>
      </c>
      <c r="H922" s="264">
        <v>120000</v>
      </c>
    </row>
    <row r="923" spans="1:8">
      <c r="B923" s="151"/>
      <c r="C923" s="152"/>
      <c r="D923" s="153"/>
    </row>
    <row r="924" spans="1:8">
      <c r="B924" s="155"/>
      <c r="C924" s="152"/>
      <c r="D924" s="153"/>
    </row>
    <row r="925" spans="1:8">
      <c r="B925" s="155"/>
      <c r="C925" s="152"/>
      <c r="D925" s="153"/>
      <c r="E925" s="119"/>
    </row>
    <row r="926" spans="1:8">
      <c r="B926" s="155"/>
      <c r="C926" s="156"/>
      <c r="D926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8" t="s">
        <v>729</v>
      </c>
      <c r="B1" s="368"/>
      <c r="C1" s="368"/>
      <c r="D1" s="368"/>
      <c r="E1" s="368"/>
      <c r="F1" s="368"/>
      <c r="G1" s="368"/>
      <c r="H1" s="368"/>
    </row>
    <row r="2" spans="1:10" ht="36" customHeight="1">
      <c r="A2" s="369" t="s">
        <v>789</v>
      </c>
      <c r="B2" s="369"/>
      <c r="C2" s="369"/>
      <c r="D2" s="369"/>
      <c r="E2" s="369"/>
      <c r="F2" s="369"/>
      <c r="G2" s="369"/>
      <c r="H2" s="369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6" t="s">
        <v>318</v>
      </c>
      <c r="B5" s="370" t="s">
        <v>732</v>
      </c>
      <c r="C5" s="371" t="s">
        <v>320</v>
      </c>
      <c r="D5" s="371" t="s">
        <v>321</v>
      </c>
      <c r="E5" s="372" t="s">
        <v>733</v>
      </c>
      <c r="F5" s="336" t="s">
        <v>734</v>
      </c>
      <c r="G5" s="373" t="s">
        <v>735</v>
      </c>
      <c r="H5" s="373"/>
    </row>
    <row r="6" spans="1:10" s="129" customFormat="1" ht="48" customHeight="1">
      <c r="A6" s="336"/>
      <c r="B6" s="370"/>
      <c r="C6" s="371"/>
      <c r="D6" s="371"/>
      <c r="E6" s="372"/>
      <c r="F6" s="336"/>
      <c r="G6" s="311" t="s">
        <v>736</v>
      </c>
      <c r="H6" s="311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8">
        <f>'hat3'!E7-'hat6 7)'!G8</f>
        <v>-84572.09999999986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2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4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3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2025-09-04T13:12:38Z</dcterms:modified>
</cp:coreProperties>
</file>