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5725"/>
</workbook>
</file>

<file path=xl/calcChain.xml><?xml version="1.0" encoding="utf-8"?>
<calcChain xmlns="http://schemas.openxmlformats.org/spreadsheetml/2006/main">
  <c r="E117" i="1"/>
  <c r="E66" i="3" l="1"/>
  <c r="E52"/>
  <c r="E35"/>
  <c r="E37"/>
  <c r="E49"/>
  <c r="E169"/>
  <c r="G306" i="2"/>
  <c r="E137" i="3"/>
  <c r="E151" l="1"/>
  <c r="E166" l="1"/>
  <c r="E135"/>
  <c r="E134"/>
  <c r="E65"/>
  <c r="E59"/>
  <c r="E55"/>
  <c r="E47"/>
  <c r="E43"/>
  <c r="E31"/>
  <c r="E30" l="1"/>
  <c r="E29"/>
  <c r="E15"/>
  <c r="H473" i="5" l="1"/>
  <c r="H167" i="2" l="1"/>
  <c r="H170"/>
  <c r="F189" i="3"/>
  <c r="F178"/>
  <c r="F177"/>
  <c r="F182"/>
  <c r="F125"/>
  <c r="E168" l="1"/>
  <c r="E146"/>
  <c r="E62"/>
  <c r="E60"/>
  <c r="E56"/>
  <c r="E33"/>
  <c r="E48"/>
  <c r="E45"/>
  <c r="E44"/>
  <c r="E32"/>
  <c r="H515" i="5"/>
  <c r="H248"/>
  <c r="G248"/>
  <c r="H168"/>
  <c r="G168"/>
  <c r="E16" i="3" l="1"/>
  <c r="F600" i="5"/>
  <c r="F311"/>
  <c r="F312"/>
  <c r="F313"/>
  <c r="F310"/>
  <c r="F799" l="1"/>
  <c r="F798"/>
  <c r="F797"/>
  <c r="F796"/>
  <c r="F795"/>
  <c r="F793"/>
  <c r="F792"/>
  <c r="F791"/>
  <c r="F790"/>
  <c r="G787"/>
  <c r="G772"/>
  <c r="F776"/>
  <c r="F777"/>
  <c r="F778"/>
  <c r="F779"/>
  <c r="F780"/>
  <c r="F781"/>
  <c r="F782"/>
  <c r="F775"/>
  <c r="G621"/>
  <c r="F630"/>
  <c r="F629"/>
  <c r="F628"/>
  <c r="F627"/>
  <c r="F626"/>
  <c r="F625"/>
  <c r="F624"/>
  <c r="F623"/>
  <c r="G605"/>
  <c r="F610"/>
  <c r="F609"/>
  <c r="F608"/>
  <c r="F607"/>
  <c r="G593"/>
  <c r="F598"/>
  <c r="F597"/>
  <c r="F596"/>
  <c r="F595"/>
  <c r="G515" l="1"/>
  <c r="G481" l="1"/>
  <c r="F486"/>
  <c r="F485"/>
  <c r="F484"/>
  <c r="F483"/>
  <c r="G473"/>
  <c r="G308"/>
  <c r="H308"/>
  <c r="H114" i="2" s="1"/>
  <c r="F314" i="5"/>
  <c r="F315" l="1"/>
  <c r="F316"/>
  <c r="F317"/>
  <c r="F318"/>
  <c r="G319"/>
  <c r="H319"/>
  <c r="F321"/>
  <c r="F319" l="1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214" i="2" l="1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18" i="5"/>
  <c r="F919"/>
  <c r="F920"/>
  <c r="H915"/>
  <c r="G915"/>
  <c r="G913" s="1"/>
  <c r="G911" s="1"/>
  <c r="F908"/>
  <c r="F909"/>
  <c r="F910"/>
  <c r="H905"/>
  <c r="G905"/>
  <c r="F896"/>
  <c r="F895"/>
  <c r="F894"/>
  <c r="F893"/>
  <c r="H891"/>
  <c r="H889" s="1"/>
  <c r="G891"/>
  <c r="G889" s="1"/>
  <c r="F904"/>
  <c r="F903"/>
  <c r="F902"/>
  <c r="F901"/>
  <c r="H899"/>
  <c r="G899"/>
  <c r="F888"/>
  <c r="F887"/>
  <c r="F886"/>
  <c r="F885"/>
  <c r="H883"/>
  <c r="H881" s="1"/>
  <c r="G883"/>
  <c r="G881" s="1"/>
  <c r="F880"/>
  <c r="F879"/>
  <c r="F878"/>
  <c r="F877"/>
  <c r="H875"/>
  <c r="G875"/>
  <c r="F834"/>
  <c r="F833"/>
  <c r="F832"/>
  <c r="F831"/>
  <c r="H829"/>
  <c r="G829"/>
  <c r="F824"/>
  <c r="F823"/>
  <c r="F822"/>
  <c r="F821"/>
  <c r="H819"/>
  <c r="H817" s="1"/>
  <c r="G819"/>
  <c r="G817" s="1"/>
  <c r="F816"/>
  <c r="F815"/>
  <c r="F814"/>
  <c r="F813"/>
  <c r="H811"/>
  <c r="H809" s="1"/>
  <c r="G811"/>
  <c r="G809" s="1"/>
  <c r="F808"/>
  <c r="F807"/>
  <c r="F806"/>
  <c r="F805"/>
  <c r="H803"/>
  <c r="H801" s="1"/>
  <c r="G803"/>
  <c r="G801" s="1"/>
  <c r="F800"/>
  <c r="F794"/>
  <c r="H787"/>
  <c r="F786"/>
  <c r="F785"/>
  <c r="F784"/>
  <c r="F783"/>
  <c r="H772"/>
  <c r="F769"/>
  <c r="F768"/>
  <c r="F767"/>
  <c r="F766"/>
  <c r="H764"/>
  <c r="G764"/>
  <c r="F763"/>
  <c r="F762"/>
  <c r="F761"/>
  <c r="F760"/>
  <c r="H758"/>
  <c r="G758"/>
  <c r="F755"/>
  <c r="F754"/>
  <c r="F753"/>
  <c r="F752"/>
  <c r="H750"/>
  <c r="G750"/>
  <c r="F749"/>
  <c r="F748"/>
  <c r="F747"/>
  <c r="F746"/>
  <c r="H744"/>
  <c r="G744"/>
  <c r="F741"/>
  <c r="F740"/>
  <c r="F739"/>
  <c r="F738"/>
  <c r="H736"/>
  <c r="G736"/>
  <c r="F735"/>
  <c r="F734"/>
  <c r="F733"/>
  <c r="F732"/>
  <c r="H730"/>
  <c r="G730"/>
  <c r="F727"/>
  <c r="F726"/>
  <c r="F725"/>
  <c r="F724"/>
  <c r="H722"/>
  <c r="G722"/>
  <c r="F721"/>
  <c r="F720"/>
  <c r="F719"/>
  <c r="F718"/>
  <c r="H716"/>
  <c r="H243" i="2" s="1"/>
  <c r="G716" i="5"/>
  <c r="F643"/>
  <c r="F642"/>
  <c r="F641"/>
  <c r="F640"/>
  <c r="G638"/>
  <c r="F711"/>
  <c r="F710"/>
  <c r="F709"/>
  <c r="F708"/>
  <c r="H706"/>
  <c r="H704" s="1"/>
  <c r="G706"/>
  <c r="G704" s="1"/>
  <c r="F703"/>
  <c r="F702"/>
  <c r="F701"/>
  <c r="F700"/>
  <c r="H698"/>
  <c r="H696" s="1"/>
  <c r="G698"/>
  <c r="G696" s="1"/>
  <c r="F695"/>
  <c r="F694"/>
  <c r="F693"/>
  <c r="F692"/>
  <c r="H690"/>
  <c r="G690"/>
  <c r="F689"/>
  <c r="F688"/>
  <c r="F687"/>
  <c r="F686"/>
  <c r="H684"/>
  <c r="G684"/>
  <c r="F683"/>
  <c r="F682"/>
  <c r="F681"/>
  <c r="F680"/>
  <c r="H678"/>
  <c r="G678"/>
  <c r="F675"/>
  <c r="F674"/>
  <c r="F673"/>
  <c r="F672"/>
  <c r="H670"/>
  <c r="G670"/>
  <c r="F669"/>
  <c r="F668"/>
  <c r="F667"/>
  <c r="F666"/>
  <c r="H664"/>
  <c r="G664"/>
  <c r="F663"/>
  <c r="F662"/>
  <c r="F661"/>
  <c r="F660"/>
  <c r="H658"/>
  <c r="G658"/>
  <c r="F655"/>
  <c r="F654"/>
  <c r="F653"/>
  <c r="F652"/>
  <c r="H650"/>
  <c r="G650"/>
  <c r="F649"/>
  <c r="F648"/>
  <c r="F647"/>
  <c r="F646"/>
  <c r="H644"/>
  <c r="G644"/>
  <c r="F637"/>
  <c r="F636"/>
  <c r="F635"/>
  <c r="F634"/>
  <c r="H632"/>
  <c r="G632"/>
  <c r="F631"/>
  <c r="H621"/>
  <c r="F620"/>
  <c r="F619"/>
  <c r="F618"/>
  <c r="F617"/>
  <c r="H615"/>
  <c r="G615"/>
  <c r="F614"/>
  <c r="F613"/>
  <c r="F612"/>
  <c r="F611"/>
  <c r="H605"/>
  <c r="F599"/>
  <c r="H593"/>
  <c r="G591"/>
  <c r="F514"/>
  <c r="F513"/>
  <c r="F512"/>
  <c r="F511"/>
  <c r="H509"/>
  <c r="H507" s="1"/>
  <c r="G509"/>
  <c r="F506"/>
  <c r="F505"/>
  <c r="F504"/>
  <c r="F503"/>
  <c r="H501"/>
  <c r="H499" s="1"/>
  <c r="G501"/>
  <c r="F498"/>
  <c r="F497"/>
  <c r="F496"/>
  <c r="F495"/>
  <c r="H493"/>
  <c r="H491" s="1"/>
  <c r="G493"/>
  <c r="G491" s="1"/>
  <c r="F490"/>
  <c r="F489"/>
  <c r="F488"/>
  <c r="F487"/>
  <c r="G479"/>
  <c r="G475" s="1"/>
  <c r="F475" s="1"/>
  <c r="F478"/>
  <c r="F477"/>
  <c r="F476"/>
  <c r="H471"/>
  <c r="G471"/>
  <c r="F470"/>
  <c r="F469"/>
  <c r="F468"/>
  <c r="F467"/>
  <c r="H465"/>
  <c r="H463" s="1"/>
  <c r="G465"/>
  <c r="F460"/>
  <c r="F459"/>
  <c r="F458"/>
  <c r="F457"/>
  <c r="H455"/>
  <c r="H453" s="1"/>
  <c r="G455"/>
  <c r="G453" s="1"/>
  <c r="F452"/>
  <c r="F451"/>
  <c r="F450"/>
  <c r="F449"/>
  <c r="H447"/>
  <c r="H445" s="1"/>
  <c r="G447"/>
  <c r="G445" s="1"/>
  <c r="F444"/>
  <c r="F443"/>
  <c r="F442"/>
  <c r="F441"/>
  <c r="H439"/>
  <c r="H437" s="1"/>
  <c r="G439"/>
  <c r="F436"/>
  <c r="F435"/>
  <c r="F434"/>
  <c r="F433"/>
  <c r="H431"/>
  <c r="H429" s="1"/>
  <c r="G431"/>
  <c r="G429" s="1"/>
  <c r="F428"/>
  <c r="F427"/>
  <c r="F426"/>
  <c r="F425"/>
  <c r="H423"/>
  <c r="H421" s="1"/>
  <c r="G423"/>
  <c r="F420"/>
  <c r="F419"/>
  <c r="F418"/>
  <c r="F417"/>
  <c r="H415"/>
  <c r="H413" s="1"/>
  <c r="G415"/>
  <c r="G413" s="1"/>
  <c r="F273"/>
  <c r="F272"/>
  <c r="F271"/>
  <c r="F270"/>
  <c r="H268"/>
  <c r="G268"/>
  <c r="F410"/>
  <c r="F409"/>
  <c r="F408"/>
  <c r="F407"/>
  <c r="H405"/>
  <c r="H403" s="1"/>
  <c r="G405"/>
  <c r="F402"/>
  <c r="F401"/>
  <c r="F400"/>
  <c r="F399"/>
  <c r="H397"/>
  <c r="G397"/>
  <c r="F396"/>
  <c r="F395"/>
  <c r="F394"/>
  <c r="F393"/>
  <c r="H391"/>
  <c r="G391"/>
  <c r="F390"/>
  <c r="F389"/>
  <c r="F388"/>
  <c r="F387"/>
  <c r="H385"/>
  <c r="G385"/>
  <c r="F384"/>
  <c r="F383"/>
  <c r="F382"/>
  <c r="F381"/>
  <c r="H379"/>
  <c r="G379"/>
  <c r="F376"/>
  <c r="F375"/>
  <c r="F374"/>
  <c r="F373"/>
  <c r="H371"/>
  <c r="G371"/>
  <c r="F370"/>
  <c r="F369"/>
  <c r="F368"/>
  <c r="F367"/>
  <c r="H365"/>
  <c r="G365"/>
  <c r="F364"/>
  <c r="F363"/>
  <c r="F362"/>
  <c r="F361"/>
  <c r="H359"/>
  <c r="G359"/>
  <c r="F358"/>
  <c r="F357"/>
  <c r="F356"/>
  <c r="F355"/>
  <c r="H353"/>
  <c r="G353"/>
  <c r="F350"/>
  <c r="F349"/>
  <c r="F348"/>
  <c r="F347"/>
  <c r="H345"/>
  <c r="H343" s="1"/>
  <c r="G345"/>
  <c r="G343" s="1"/>
  <c r="F342"/>
  <c r="F341"/>
  <c r="F340"/>
  <c r="F339"/>
  <c r="H337"/>
  <c r="G337"/>
  <c r="F336"/>
  <c r="F335"/>
  <c r="F334"/>
  <c r="F333"/>
  <c r="H331"/>
  <c r="G331"/>
  <c r="F330"/>
  <c r="F329"/>
  <c r="F328"/>
  <c r="F327"/>
  <c r="H325"/>
  <c r="H306" s="1"/>
  <c r="G325"/>
  <c r="F324"/>
  <c r="F323"/>
  <c r="F322"/>
  <c r="F305"/>
  <c r="F304"/>
  <c r="F303"/>
  <c r="F302"/>
  <c r="H300"/>
  <c r="H298" s="1"/>
  <c r="H294" s="1"/>
  <c r="H292" s="1"/>
  <c r="G300"/>
  <c r="G298" s="1"/>
  <c r="G294" s="1"/>
  <c r="G292" s="1"/>
  <c r="G288" s="1"/>
  <c r="F299"/>
  <c r="F297"/>
  <c r="F296"/>
  <c r="F293"/>
  <c r="F291"/>
  <c r="F290"/>
  <c r="F285"/>
  <c r="F283"/>
  <c r="F282"/>
  <c r="F279"/>
  <c r="F278"/>
  <c r="F277"/>
  <c r="F276"/>
  <c r="H274"/>
  <c r="G274"/>
  <c r="F265"/>
  <c r="F264"/>
  <c r="F263"/>
  <c r="F262"/>
  <c r="H260"/>
  <c r="G260"/>
  <c r="F259"/>
  <c r="F258"/>
  <c r="F257"/>
  <c r="F256"/>
  <c r="H254"/>
  <c r="G254"/>
  <c r="F253"/>
  <c r="F252"/>
  <c r="F251"/>
  <c r="F250"/>
  <c r="F247"/>
  <c r="F246"/>
  <c r="F245"/>
  <c r="F244"/>
  <c r="H242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H64" s="1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0"/>
  <c r="F462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697"/>
  <c r="F705"/>
  <c r="F729"/>
  <c r="F743"/>
  <c r="F757"/>
  <c r="F771"/>
  <c r="F802"/>
  <c r="F810"/>
  <c r="F907"/>
  <c r="F917"/>
  <c r="E81" i="1"/>
  <c r="E114"/>
  <c r="D91"/>
  <c r="D86"/>
  <c r="E86" i="3" l="1"/>
  <c r="H591" i="5"/>
  <c r="F591" s="1"/>
  <c r="H213" i="2"/>
  <c r="F292" i="5"/>
  <c r="H288"/>
  <c r="F298"/>
  <c r="F325"/>
  <c r="F337"/>
  <c r="H873"/>
  <c r="H871" s="1"/>
  <c r="H872"/>
  <c r="G873"/>
  <c r="G871" s="1"/>
  <c r="G872"/>
  <c r="H50"/>
  <c r="F58"/>
  <c r="F615"/>
  <c r="F632"/>
  <c r="F690"/>
  <c r="G50"/>
  <c r="F228"/>
  <c r="F254"/>
  <c r="F288"/>
  <c r="F300"/>
  <c r="F371"/>
  <c r="F899"/>
  <c r="F915"/>
  <c r="F84"/>
  <c r="F154"/>
  <c r="F100"/>
  <c r="F112"/>
  <c r="F465"/>
  <c r="F76"/>
  <c r="H742"/>
  <c r="H756"/>
  <c r="H770"/>
  <c r="F455"/>
  <c r="F706"/>
  <c r="H913"/>
  <c r="H911" s="1"/>
  <c r="F911" s="1"/>
  <c r="F52"/>
  <c r="F70"/>
  <c r="F92"/>
  <c r="F160"/>
  <c r="F722"/>
  <c r="F736"/>
  <c r="F750"/>
  <c r="F764"/>
  <c r="F130"/>
  <c r="F397"/>
  <c r="F471"/>
  <c r="F118"/>
  <c r="F38"/>
  <c r="F66"/>
  <c r="G110"/>
  <c r="F110" s="1"/>
  <c r="H126"/>
  <c r="F481"/>
  <c r="F493"/>
  <c r="F801"/>
  <c r="F120"/>
  <c r="H11"/>
  <c r="F44"/>
  <c r="F144"/>
  <c r="F359"/>
  <c r="H377"/>
  <c r="F509"/>
  <c r="F621"/>
  <c r="F658"/>
  <c r="F670"/>
  <c r="F684"/>
  <c r="H714"/>
  <c r="G728"/>
  <c r="G756"/>
  <c r="G770"/>
  <c r="F803"/>
  <c r="F829"/>
  <c r="F889"/>
  <c r="F905"/>
  <c r="F138"/>
  <c r="F385"/>
  <c r="F501"/>
  <c r="F146"/>
  <c r="F152"/>
  <c r="H351"/>
  <c r="F415"/>
  <c r="F650"/>
  <c r="F787"/>
  <c r="F82"/>
  <c r="F234"/>
  <c r="F248"/>
  <c r="F260"/>
  <c r="F308"/>
  <c r="F379"/>
  <c r="F644"/>
  <c r="H676"/>
  <c r="F638"/>
  <c r="F730"/>
  <c r="F891"/>
  <c r="F162"/>
  <c r="H90"/>
  <c r="F90" s="1"/>
  <c r="F98"/>
  <c r="G128"/>
  <c r="G136"/>
  <c r="F136" s="1"/>
  <c r="H226"/>
  <c r="H240"/>
  <c r="H286"/>
  <c r="H284" s="1"/>
  <c r="H280" s="1"/>
  <c r="H266" s="1"/>
  <c r="F331"/>
  <c r="F345"/>
  <c r="G351"/>
  <c r="F365"/>
  <c r="F268"/>
  <c r="H411"/>
  <c r="F445"/>
  <c r="F491"/>
  <c r="G507"/>
  <c r="F507" s="1"/>
  <c r="F593"/>
  <c r="G603"/>
  <c r="G676"/>
  <c r="F676" s="1"/>
  <c r="F696"/>
  <c r="G714"/>
  <c r="G742"/>
  <c r="F742" s="1"/>
  <c r="F758"/>
  <c r="F881"/>
  <c r="H897"/>
  <c r="F294"/>
  <c r="F391"/>
  <c r="F423"/>
  <c r="H603"/>
  <c r="G240"/>
  <c r="F353"/>
  <c r="F431"/>
  <c r="F605"/>
  <c r="H656"/>
  <c r="F698"/>
  <c r="F716"/>
  <c r="H728"/>
  <c r="F744"/>
  <c r="F819"/>
  <c r="F883"/>
  <c r="G64"/>
  <c r="F64" s="1"/>
  <c r="F439"/>
  <c r="F447"/>
  <c r="F473"/>
  <c r="G499"/>
  <c r="F499" s="1"/>
  <c r="F664"/>
  <c r="F811"/>
  <c r="F817"/>
  <c r="F405"/>
  <c r="F875"/>
  <c r="E23" i="1"/>
  <c r="F274" i="5"/>
  <c r="G897"/>
  <c r="F413"/>
  <c r="F343"/>
  <c r="F429"/>
  <c r="F453"/>
  <c r="H461"/>
  <c r="F704"/>
  <c r="F809"/>
  <c r="F873"/>
  <c r="G286"/>
  <c r="G284" s="1"/>
  <c r="G306"/>
  <c r="F306" s="1"/>
  <c r="G377"/>
  <c r="G403"/>
  <c r="F403" s="1"/>
  <c r="G421"/>
  <c r="F421" s="1"/>
  <c r="G437"/>
  <c r="F437" s="1"/>
  <c r="F678"/>
  <c r="G656"/>
  <c r="F772"/>
  <c r="F242"/>
  <c r="G226"/>
  <c r="F479"/>
  <c r="G463"/>
  <c r="F13"/>
  <c r="G11"/>
  <c r="E66" i="4"/>
  <c r="F284" i="5" l="1"/>
  <c r="G280"/>
  <c r="F240"/>
  <c r="F50"/>
  <c r="H870"/>
  <c r="F913"/>
  <c r="H869"/>
  <c r="H867" s="1"/>
  <c r="G870"/>
  <c r="F872"/>
  <c r="G869"/>
  <c r="F871"/>
  <c r="F351"/>
  <c r="F770"/>
  <c r="F897"/>
  <c r="F756"/>
  <c r="F377"/>
  <c r="F714"/>
  <c r="F728"/>
  <c r="H712"/>
  <c r="H589"/>
  <c r="F603"/>
  <c r="H9"/>
  <c r="G126"/>
  <c r="F126" s="1"/>
  <c r="F128"/>
  <c r="F656"/>
  <c r="F286"/>
  <c r="G712"/>
  <c r="H224"/>
  <c r="G9"/>
  <c r="G589"/>
  <c r="F226"/>
  <c r="G411"/>
  <c r="F411" s="1"/>
  <c r="G461"/>
  <c r="F461" s="1"/>
  <c r="F463"/>
  <c r="F11"/>
  <c r="D147" i="1"/>
  <c r="D146"/>
  <c r="D145"/>
  <c r="F142"/>
  <c r="E142"/>
  <c r="D141"/>
  <c r="D140"/>
  <c r="F137"/>
  <c r="D137" s="1"/>
  <c r="D136"/>
  <c r="D135"/>
  <c r="E132"/>
  <c r="D132" s="1"/>
  <c r="D131"/>
  <c r="D130"/>
  <c r="E127"/>
  <c r="D127" s="1"/>
  <c r="D126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6"/>
  <c r="D15"/>
  <c r="D13"/>
  <c r="D18" l="1"/>
  <c r="G266" i="5"/>
  <c r="F280"/>
  <c r="F870"/>
  <c r="F9"/>
  <c r="H865"/>
  <c r="H863" s="1"/>
  <c r="H864"/>
  <c r="F869"/>
  <c r="G867"/>
  <c r="F589"/>
  <c r="F712"/>
  <c r="E77" i="1"/>
  <c r="D77" s="1"/>
  <c r="E92"/>
  <c r="E21"/>
  <c r="E10" s="1"/>
  <c r="D142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D35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H862" i="5" l="1"/>
  <c r="F122" i="2"/>
  <c r="F33"/>
  <c r="F266" i="5"/>
  <c r="G224"/>
  <c r="F224" s="1"/>
  <c r="H861"/>
  <c r="G865"/>
  <c r="G864"/>
  <c r="F867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H859" i="5" l="1"/>
  <c r="F170" i="3"/>
  <c r="D170" s="1"/>
  <c r="F87" i="2"/>
  <c r="H857" i="5"/>
  <c r="H855" s="1"/>
  <c r="H856"/>
  <c r="H854" s="1"/>
  <c r="G862"/>
  <c r="F862" s="1"/>
  <c r="F864"/>
  <c r="G863"/>
  <c r="F865"/>
  <c r="F209" i="2"/>
  <c r="F140"/>
  <c r="F180"/>
  <c r="F239"/>
  <c r="F92" i="3"/>
  <c r="F9" s="1"/>
  <c r="H7" i="2"/>
  <c r="E9" i="3"/>
  <c r="E7" s="1"/>
  <c r="F61" i="2"/>
  <c r="E8" i="1"/>
  <c r="D10"/>
  <c r="G7" i="2"/>
  <c r="F8"/>
  <c r="F43"/>
  <c r="F160"/>
  <c r="F270"/>
  <c r="J7" l="1"/>
  <c r="H7" i="3"/>
  <c r="F7"/>
  <c r="D7" s="1"/>
  <c r="H853" i="5"/>
  <c r="H851" s="1"/>
  <c r="G861"/>
  <c r="F863"/>
  <c r="D92" i="3"/>
  <c r="D9"/>
  <c r="D8" i="1"/>
  <c r="F7" i="2"/>
  <c r="H849" i="5" l="1"/>
  <c r="H847" s="1"/>
  <c r="H848"/>
  <c r="H846" s="1"/>
  <c r="F861"/>
  <c r="G859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H845" i="5" l="1"/>
  <c r="H843" s="1"/>
  <c r="F859"/>
  <c r="G857"/>
  <c r="G856"/>
  <c r="F30" i="4"/>
  <c r="D30" s="1"/>
  <c r="E22"/>
  <c r="E20" s="1"/>
  <c r="D40"/>
  <c r="D42"/>
  <c r="D46"/>
  <c r="F9"/>
  <c r="E9"/>
  <c r="F70"/>
  <c r="H840" i="5" l="1"/>
  <c r="H841"/>
  <c r="H839" s="1"/>
  <c r="H837" s="1"/>
  <c r="G855"/>
  <c r="F857"/>
  <c r="F856"/>
  <c r="G854"/>
  <c r="F854" s="1"/>
  <c r="F28" i="4"/>
  <c r="F22" s="1"/>
  <c r="D22" s="1"/>
  <c r="D9"/>
  <c r="E18"/>
  <c r="D70"/>
  <c r="F67"/>
  <c r="F61" s="1"/>
  <c r="F50" s="1"/>
  <c r="H838" i="5" l="1"/>
  <c r="H835" s="1"/>
  <c r="H827" s="1"/>
  <c r="H825" s="1"/>
  <c r="H8" s="1"/>
  <c r="G853"/>
  <c r="F855"/>
  <c r="D28" i="4"/>
  <c r="D67"/>
  <c r="G851" i="5" l="1"/>
  <c r="F853"/>
  <c r="D61" i="4"/>
  <c r="G848" i="5" l="1"/>
  <c r="G849"/>
  <c r="F851"/>
  <c r="D50" i="4"/>
  <c r="F20"/>
  <c r="G847" i="5" l="1"/>
  <c r="F849"/>
  <c r="F848"/>
  <c r="G846"/>
  <c r="F846" s="1"/>
  <c r="F18" i="4"/>
  <c r="D18" s="1"/>
  <c r="D20"/>
  <c r="F847" i="5" l="1"/>
  <c r="G845"/>
  <c r="F845" l="1"/>
  <c r="G843"/>
  <c r="G840" l="1"/>
  <c r="G841"/>
  <c r="F843"/>
  <c r="G839" l="1"/>
  <c r="F841"/>
  <c r="F840"/>
  <c r="G838"/>
  <c r="F838" s="1"/>
  <c r="F839" l="1"/>
  <c r="G837"/>
  <c r="F837" l="1"/>
  <c r="G835"/>
  <c r="F835" l="1"/>
  <c r="G827"/>
  <c r="F827" l="1"/>
  <c r="G825"/>
  <c r="F825" l="1"/>
  <c r="G8"/>
  <c r="F8" l="1"/>
  <c r="J8"/>
</calcChain>
</file>

<file path=xl/sharedStrings.xml><?xml version="1.0" encoding="utf-8"?>
<sst xmlns="http://schemas.openxmlformats.org/spreadsheetml/2006/main" count="2810" uniqueCount="805">
  <si>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</si>
  <si>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</si>
  <si>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</si>
  <si>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</si>
  <si>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</si>
  <si>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</si>
  <si>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</si>
  <si>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</si>
  <si>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</si>
  <si>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</si>
  <si>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</si>
  <si>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</si>
  <si>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</si>
  <si>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</si>
  <si>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</si>
  <si>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</si>
  <si>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</si>
  <si>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</si>
  <si>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</si>
  <si>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</si>
  <si>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</si>
  <si>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</si>
  <si>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</si>
  <si>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</si>
  <si>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</si>
  <si>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</si>
  <si>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</si>
  <si>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</si>
  <si>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</si>
  <si>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</si>
  <si>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</si>
  <si>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</si>
  <si>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</si>
  <si>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</si>
  <si>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</si>
  <si>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</si>
  <si>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</si>
  <si>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</si>
  <si>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</si>
  <si>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</si>
  <si>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</si>
  <si>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</si>
  <si>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</si>
  <si>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</si>
  <si>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</si>
  <si>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</si>
  <si>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</si>
  <si>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</si>
  <si>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</si>
  <si>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</si>
  <si>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</si>
  <si>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</si>
  <si>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</si>
  <si>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</si>
  <si>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</si>
  <si>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</si>
  <si>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</si>
  <si>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</si>
  <si>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</si>
  <si>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</si>
  <si>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</si>
  <si>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</si>
  <si>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</si>
  <si>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</si>
  <si>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</si>
  <si>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</si>
  <si>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</si>
  <si>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</si>
  <si>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</si>
  <si>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</si>
  <si>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</si>
  <si>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</si>
  <si>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</si>
  <si>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</si>
  <si>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</si>
  <si>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</si>
  <si>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</si>
  <si>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</si>
  <si>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</si>
  <si>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</si>
  <si>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</si>
  <si>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</si>
  <si>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</si>
  <si>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</si>
  <si>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</si>
  <si>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</si>
  <si>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</si>
  <si>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</si>
  <si>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</si>
  <si>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</si>
  <si>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</si>
  <si>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</si>
  <si>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</si>
  <si>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</si>
  <si>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</si>
  <si>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</si>
  <si>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</si>
  <si>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</si>
  <si>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</si>
  <si>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</si>
  <si>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</si>
  <si>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</si>
  <si>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</si>
  <si>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</si>
  <si>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</si>
  <si>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</si>
  <si>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</si>
  <si>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</si>
  <si>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</si>
  <si>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</si>
  <si>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</si>
  <si>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</si>
  <si>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</si>
  <si>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</si>
  <si>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</si>
  <si>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</si>
  <si>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</si>
  <si>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</si>
  <si>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</si>
  <si>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</si>
  <si>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</si>
  <si>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</si>
  <si>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</si>
  <si>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</si>
  <si>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</si>
  <si>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</si>
  <si>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</si>
  <si>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</si>
  <si>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</si>
  <si>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</si>
  <si>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</si>
  <si>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</si>
  <si>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</si>
  <si>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</si>
  <si>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</si>
  <si>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</si>
  <si>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</si>
  <si>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</si>
  <si>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</si>
  <si>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</si>
  <si>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</si>
  <si>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</si>
  <si>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</si>
  <si>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</si>
  <si>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</si>
  <si>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</si>
  <si>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</si>
  <si>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</si>
  <si>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</si>
  <si>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</si>
  <si>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</si>
  <si>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</si>
  <si>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</si>
  <si>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</si>
  <si>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</si>
  <si>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</si>
  <si>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</si>
  <si>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</si>
  <si>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</si>
  <si>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</si>
  <si>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</si>
  <si>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</si>
  <si>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</si>
  <si>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</si>
  <si>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</si>
  <si>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</si>
  <si>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</si>
  <si>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</si>
  <si>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</si>
  <si>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</si>
  <si>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</si>
  <si>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</si>
  <si>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</si>
  <si>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</si>
  <si>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</si>
  <si>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</si>
  <si>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</si>
  <si>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</si>
  <si>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</si>
  <si>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</si>
  <si>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</si>
  <si>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</si>
  <si>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</si>
  <si>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</si>
  <si>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</si>
  <si>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</si>
  <si>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</si>
  <si>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</si>
  <si>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</si>
  <si>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</si>
  <si>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</si>
  <si>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</si>
  <si>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</si>
  <si>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</si>
  <si>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</si>
  <si>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</si>
  <si>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</si>
  <si>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</si>
  <si>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</si>
  <si>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</si>
  <si>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</si>
  <si>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</si>
  <si>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</si>
  <si>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</si>
  <si>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</si>
  <si>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</si>
  <si>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</si>
  <si>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</si>
  <si>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</si>
  <si>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</si>
  <si>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</si>
  <si>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</si>
  <si>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</si>
  <si>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</si>
  <si>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</si>
  <si>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</si>
  <si>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</si>
  <si>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</si>
  <si>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</si>
  <si>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</si>
  <si>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</si>
  <si>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</si>
  <si>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</si>
  <si>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</si>
  <si>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</si>
  <si>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</si>
  <si>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</si>
  <si>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</si>
  <si>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</si>
  <si>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</si>
  <si>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</si>
  <si>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</si>
  <si>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</si>
  <si>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</si>
  <si>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</si>
  <si>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</si>
  <si>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</si>
  <si>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</si>
  <si>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</si>
  <si>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</si>
  <si>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</si>
  <si>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</si>
  <si>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</si>
  <si>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</si>
  <si>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</si>
  <si>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</si>
  <si>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</si>
  <si>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</si>
  <si>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</si>
  <si>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</si>
  <si>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</si>
  <si>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</si>
  <si>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</si>
  <si>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</si>
  <si>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</si>
  <si>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</si>
  <si>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</si>
  <si>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</si>
  <si>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</si>
  <si>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</si>
  <si>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</si>
  <si>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</si>
  <si>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</si>
  <si>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</si>
  <si>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</si>
  <si>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</si>
  <si>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</si>
  <si>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</si>
  <si>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</si>
  <si>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</si>
  <si>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</si>
  <si>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</si>
  <si>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</si>
  <si>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</si>
  <si>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</si>
  <si>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</si>
  <si>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</si>
  <si>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</si>
  <si>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</si>
  <si>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</si>
  <si>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</si>
  <si>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</si>
  <si>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</si>
  <si>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</si>
  <si>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</si>
  <si>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</si>
  <si>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</si>
  <si>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</si>
  <si>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</si>
  <si>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</si>
  <si>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</si>
  <si>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</si>
  <si>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</si>
  <si>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</si>
  <si>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</si>
  <si>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</si>
  <si>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</si>
  <si>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</si>
  <si>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</si>
  <si>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</si>
  <si>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</si>
  <si>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</si>
  <si>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</si>
  <si>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</si>
  <si>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</si>
  <si>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</si>
  <si>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</si>
  <si>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</si>
  <si>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</si>
  <si>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</si>
  <si>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</si>
  <si>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</si>
  <si>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</si>
  <si>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</si>
  <si>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</si>
  <si>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</si>
  <si>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</si>
  <si>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</si>
  <si>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</si>
  <si>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</si>
  <si>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</si>
  <si>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</si>
  <si>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</si>
  <si>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</si>
  <si>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</si>
  <si>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</si>
  <si>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</si>
  <si>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</si>
  <si>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</si>
  <si>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</si>
  <si>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</si>
  <si>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</si>
  <si>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</si>
  <si>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</si>
  <si>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</si>
  <si>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</si>
  <si>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</si>
  <si>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</si>
  <si>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</si>
  <si>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</si>
  <si>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</si>
  <si>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</si>
  <si>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</si>
  <si>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</si>
  <si>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</si>
  <si>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</si>
  <si>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</si>
  <si>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</si>
  <si>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</si>
  <si>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</si>
  <si>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</si>
  <si>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</si>
  <si>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</si>
  <si>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</si>
  <si>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</si>
  <si>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</si>
  <si>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</si>
  <si>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</si>
  <si>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</si>
  <si>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</si>
  <si>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</si>
  <si>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</si>
  <si>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</si>
  <si>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</si>
  <si>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</si>
  <si>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</si>
  <si>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</si>
  <si>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</si>
  <si>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</si>
  <si>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</si>
  <si>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</si>
  <si>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</si>
  <si>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</si>
  <si>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</si>
  <si>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</si>
  <si>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</si>
  <si>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</si>
  <si>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</si>
  <si>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</si>
  <si>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</si>
  <si>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</si>
  <si>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</si>
  <si>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</si>
  <si>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</si>
  <si>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</si>
  <si>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</si>
  <si>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</si>
  <si>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</si>
  <si>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</si>
  <si>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</si>
  <si>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</si>
  <si>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</si>
  <si>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</si>
  <si>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</si>
  <si>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</si>
  <si>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</si>
  <si>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</si>
  <si>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</si>
  <si>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</si>
  <si>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</si>
  <si>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</si>
  <si>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</si>
  <si>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</si>
  <si>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</si>
  <si>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</si>
  <si>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</si>
  <si>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</si>
  <si>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</si>
  <si>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</si>
  <si>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</si>
  <si>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</si>
  <si>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</si>
  <si>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</si>
  <si>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</si>
  <si>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</si>
  <si>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</si>
  <si>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</si>
  <si>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</si>
  <si>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</si>
  <si>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</si>
  <si>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</si>
  <si>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</si>
  <si>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</si>
  <si>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</si>
  <si>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</si>
  <si>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</si>
  <si>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</si>
  <si>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</si>
  <si>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</si>
  <si>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</si>
  <si>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</si>
  <si>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</si>
  <si>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</si>
  <si>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</si>
  <si>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</si>
  <si>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</si>
  <si>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</si>
  <si>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</si>
  <si>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</si>
  <si>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</si>
  <si>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</si>
  <si>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</si>
  <si>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</si>
  <si>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</si>
  <si>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</si>
  <si>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</si>
  <si>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</si>
  <si>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</si>
  <si>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</si>
  <si>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</si>
  <si>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</si>
  <si>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</si>
  <si>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</si>
  <si>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</si>
  <si>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</si>
  <si>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</si>
  <si>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</si>
  <si>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</si>
  <si>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</si>
  <si>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</si>
  <si>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</si>
  <si>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</si>
  <si>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</si>
  <si>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</si>
  <si>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</si>
  <si>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</si>
  <si>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</si>
  <si>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</si>
  <si>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</si>
  <si>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</si>
  <si>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</si>
  <si>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</si>
  <si>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</si>
  <si>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</si>
  <si>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</si>
  <si>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</si>
  <si>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</si>
  <si>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</si>
  <si>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</si>
  <si>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</si>
  <si>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</si>
  <si>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</si>
  <si>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</si>
  <si>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</si>
  <si>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</si>
  <si>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</si>
  <si>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</si>
  <si>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</si>
  <si>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</si>
  <si>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</si>
  <si>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</si>
  <si>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</si>
  <si>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</si>
  <si>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</si>
  <si>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</si>
  <si>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</si>
  <si>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</si>
  <si>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</si>
  <si>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</si>
  <si>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</si>
  <si>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</si>
  <si>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</si>
  <si>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</si>
  <si>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</si>
  <si>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</si>
  <si>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</si>
  <si>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</si>
  <si>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</si>
  <si>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</si>
  <si>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</si>
  <si>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</si>
  <si>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</si>
  <si>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</si>
  <si>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</si>
  <si>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</si>
  <si>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</si>
  <si>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</si>
  <si>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</si>
  <si>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</si>
  <si>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</si>
  <si>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</si>
  <si>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</si>
  <si>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</si>
  <si>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</si>
  <si>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</si>
  <si>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</si>
  <si>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</si>
  <si>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</si>
  <si>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</si>
  <si>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</si>
  <si>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</si>
  <si>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</si>
  <si>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</si>
  <si>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</si>
  <si>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</si>
  <si>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</si>
  <si>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</si>
  <si>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</si>
  <si>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</si>
  <si>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</si>
  <si>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</si>
  <si>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</si>
  <si>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</si>
  <si>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</si>
  <si>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</si>
  <si>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</si>
  <si>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</si>
  <si>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</si>
  <si>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</si>
  <si>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</si>
  <si>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</si>
  <si>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</si>
  <si>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</si>
  <si>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</si>
  <si>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</si>
  <si>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</si>
  <si>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</si>
  <si>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</si>
  <si>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</si>
  <si>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</si>
  <si>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</si>
  <si>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</si>
  <si>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</si>
  <si>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</si>
  <si>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</si>
  <si>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</si>
  <si>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</si>
  <si>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</si>
  <si>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</si>
  <si>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</si>
  <si>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</si>
  <si>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</si>
  <si>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</si>
  <si>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</si>
  <si>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</si>
  <si>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</si>
  <si>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</si>
  <si>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</si>
  <si>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</si>
  <si>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</si>
  <si>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</si>
  <si>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</si>
  <si>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</si>
  <si>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</si>
  <si>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</si>
  <si>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</si>
  <si>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</si>
  <si>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</si>
  <si>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</si>
  <si>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</si>
  <si>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</si>
  <si>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</si>
  <si>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</si>
  <si>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</si>
  <si>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</si>
  <si>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</si>
  <si>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</si>
  <si>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</si>
  <si>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</si>
  <si>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</si>
  <si>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</si>
  <si>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</si>
  <si>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</si>
  <si>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</si>
  <si>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</si>
  <si>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</si>
  <si>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</si>
  <si>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</si>
  <si>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</si>
  <si>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</si>
  <si>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</si>
  <si>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</si>
  <si>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</si>
  <si>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</si>
  <si>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</si>
  <si>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</si>
  <si>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</si>
  <si>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</si>
  <si>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</si>
  <si>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</si>
  <si>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</si>
  <si>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</si>
  <si>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</si>
  <si>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</si>
  <si>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</si>
  <si>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</si>
  <si>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</si>
  <si>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</si>
  <si>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</si>
  <si>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</si>
  <si>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</si>
  <si>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</si>
  <si>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</si>
  <si>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</si>
  <si>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</si>
  <si>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</si>
  <si>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</si>
  <si>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</si>
  <si>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</si>
  <si>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</si>
  <si>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</si>
  <si>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</si>
  <si>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</si>
  <si>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</si>
  <si>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</si>
  <si>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</si>
  <si>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</si>
  <si>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</si>
  <si>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</si>
  <si>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</si>
  <si>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</si>
  <si>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</si>
  <si>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</si>
  <si>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</si>
  <si>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</si>
  <si>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</si>
  <si>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</si>
  <si>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</si>
  <si>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</si>
  <si>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</si>
  <si>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</si>
  <si>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</si>
  <si>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</si>
  <si>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</si>
  <si>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</si>
  <si>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</si>
  <si>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</si>
  <si>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</si>
  <si>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</si>
  <si>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</si>
  <si>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</si>
  <si>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</si>
  <si>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</si>
  <si>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</si>
  <si>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</si>
  <si>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</si>
  <si>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</si>
  <si>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</si>
  <si>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</si>
  <si>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</si>
  <si>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</si>
  <si>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</si>
  <si>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</si>
  <si>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</si>
  <si>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</si>
  <si>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</si>
  <si>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</si>
  <si>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</si>
  <si>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</si>
  <si>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</si>
  <si>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</si>
  <si>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</si>
  <si>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</si>
  <si>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</si>
  <si>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</si>
  <si>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</si>
  <si>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</si>
  <si>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</si>
  <si>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</si>
  <si>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</si>
  <si>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</si>
  <si>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</si>
  <si>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</si>
  <si>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</si>
  <si>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</si>
  <si>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</si>
  <si>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</si>
  <si>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</si>
  <si>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</si>
  <si>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</si>
  <si>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</si>
  <si>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</si>
  <si>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</si>
  <si>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</si>
  <si>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</si>
  <si>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</si>
  <si>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</si>
  <si>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</si>
  <si>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</si>
  <si>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</si>
  <si>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</si>
  <si>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</si>
  <si>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</si>
  <si>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</si>
  <si>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</si>
  <si>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</si>
  <si>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</si>
  <si>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</si>
  <si>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</si>
  <si>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</si>
  <si>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</si>
  <si>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</si>
  <si>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</si>
  <si>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</si>
  <si>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</si>
  <si>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</si>
  <si>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</si>
  <si>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</si>
  <si>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</si>
  <si>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</si>
  <si>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</si>
  <si>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</si>
  <si>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</si>
  <si>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</si>
  <si>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</si>
  <si>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</si>
  <si>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</si>
  <si>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</si>
  <si>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</si>
  <si>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</si>
  <si>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</si>
  <si>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</si>
  <si>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</si>
  <si>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</si>
  <si>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</si>
  <si>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</si>
  <si>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</si>
  <si>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</si>
  <si>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</si>
  <si>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</si>
  <si>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</si>
  <si>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</si>
  <si>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</si>
  <si>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</si>
  <si>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</si>
  <si>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</si>
  <si>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</si>
  <si>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</si>
  <si>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</si>
  <si>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</si>
  <si>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</si>
  <si>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</si>
  <si>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</si>
  <si>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rPr>
        <b/>
        <u/>
        <sz val="14"/>
        <rFont val="Arial Armenian"/>
        <family val="2"/>
      </rPr>
      <t xml:space="preserve"> ………………….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</si>
  <si>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</si>
  <si>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</si>
  <si>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</si>
  <si>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</si>
  <si>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5113 տարեսկզբի մնացորդից սուբ.համ.մասնաբաժին</t>
  </si>
  <si>
    <t xml:space="preserve">5134 տարեսկզբի մնացորդից </t>
  </si>
  <si>
    <t>մարզադպրոց</t>
  </si>
  <si>
    <t>Բերդի արվեստի և երաժշտական դպ.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</si>
  <si>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</si>
  <si>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</si>
  <si>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</si>
  <si>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</si>
  <si>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</si>
  <si>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</si>
  <si>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</si>
  <si>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</si>
  <si>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</si>
  <si>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</si>
  <si>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</si>
  <si>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</si>
  <si>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Ձևերը սահմանվել են ՀՀ ֆինանսների նախարարի 15.08.2008թ թիվ 730-Ն հրամանով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</si>
  <si>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</si>
  <si>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</si>
  <si>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</si>
  <si>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</si>
  <si>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</si>
  <si>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</si>
  <si>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</si>
  <si>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</si>
  <si>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4241/չափագրումներ/</t>
  </si>
  <si>
    <t>4823/պարտադիր վճ,կադաստր սեփ,իրավունքի գրանցում/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</si>
</sst>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7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9"/>
      <color rgb="FFFF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72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25" fillId="5" borderId="1" xfId="0" applyNumberFormat="1" applyFont="1" applyFill="1" applyBorder="1" applyAlignment="1">
      <alignment horizontal="left" vertical="top" wrapText="1" readingOrder="1"/>
    </xf>
    <xf numFmtId="0" fontId="86" fillId="5" borderId="1" xfId="0" applyNumberFormat="1" applyFont="1" applyFill="1" applyBorder="1" applyAlignment="1">
      <alignment horizontal="left" vertical="top" wrapText="1" readingOrder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6" zoomScaleNormal="100" workbookViewId="0">
      <selection activeCell="A38" sqref="A38:K38"/>
    </sheetView>
  </sheetViews>
  <sheetFormatPr defaultColWidth="9.140625"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2" t="s">
        <v>758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</row>
    <row r="4" spans="1:11" ht="22.5">
      <c r="A4" s="316"/>
      <c r="B4" s="316"/>
      <c r="C4" s="316"/>
      <c r="D4" s="316"/>
      <c r="E4" s="316"/>
      <c r="F4" s="316"/>
      <c r="G4" s="316"/>
      <c r="H4" s="316"/>
      <c r="I4" s="316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2" t="s">
        <v>783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</row>
    <row r="7" spans="1:11">
      <c r="A7" s="317"/>
      <c r="B7" s="317"/>
      <c r="C7" s="317"/>
      <c r="D7" s="317"/>
      <c r="E7" s="317"/>
      <c r="F7" s="317"/>
      <c r="G7" s="317"/>
    </row>
    <row r="8" spans="1:11" ht="20.25">
      <c r="A8" s="166"/>
    </row>
    <row r="9" spans="1:11" ht="20.25">
      <c r="A9" s="166"/>
    </row>
    <row r="12" spans="1:11" ht="25.5">
      <c r="A12" s="313" t="s">
        <v>791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14" t="s">
        <v>792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spans="1:11">
      <c r="A18" s="168"/>
    </row>
    <row r="19" spans="1:11" ht="20.25">
      <c r="A19" s="318" t="s">
        <v>793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</row>
    <row r="20" spans="1:11" ht="20.25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</row>
    <row r="21" spans="1:11" ht="20.25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15" t="s">
        <v>788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1">
        <v>2025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71"/>
  <sheetViews>
    <sheetView topLeftCell="A112" zoomScale="90" zoomScaleNormal="90" workbookViewId="0">
      <selection activeCell="E118" sqref="E118"/>
    </sheetView>
  </sheetViews>
  <sheetFormatPr defaultColWidth="9.140625" defaultRowHeight="36.75" customHeight="1"/>
  <cols>
    <col min="1" max="1" width="5.140625" style="235" customWidth="1"/>
    <col min="2" max="2" width="52.28515625" style="199" customWidth="1"/>
    <col min="3" max="3" width="5.7109375" style="196" customWidth="1"/>
    <col min="4" max="4" width="13.5703125" style="194" customWidth="1"/>
    <col min="5" max="5" width="12.28515625" style="194" customWidth="1"/>
    <col min="6" max="6" width="10.85546875" style="194" customWidth="1"/>
    <col min="7" max="7" width="3.28515625" style="194" customWidth="1"/>
    <col min="8" max="16384" width="9.140625" style="194"/>
  </cols>
  <sheetData>
    <row r="1" spans="1:7" s="187" customFormat="1" ht="30" customHeight="1">
      <c r="A1" s="325" t="s">
        <v>782</v>
      </c>
      <c r="B1" s="325"/>
      <c r="C1" s="325"/>
      <c r="D1" s="325"/>
      <c r="E1" s="325"/>
      <c r="F1" s="325"/>
    </row>
    <row r="2" spans="1:7" s="188" customFormat="1" ht="25.5" customHeight="1">
      <c r="A2" s="326" t="s">
        <v>777</v>
      </c>
      <c r="B2" s="327"/>
      <c r="C2" s="327"/>
      <c r="D2" s="327"/>
      <c r="E2" s="327"/>
      <c r="F2" s="327"/>
    </row>
    <row r="3" spans="1:7" s="188" customFormat="1" ht="25.5" customHeight="1">
      <c r="A3" s="338" t="s">
        <v>794</v>
      </c>
      <c r="B3" s="338"/>
      <c r="C3" s="338"/>
      <c r="D3" s="338"/>
      <c r="E3" s="338"/>
      <c r="F3" s="338"/>
      <c r="G3" s="338"/>
    </row>
    <row r="4" spans="1:7" s="188" customFormat="1" ht="18.75" customHeight="1">
      <c r="A4" s="221"/>
      <c r="B4" s="201"/>
      <c r="C4" s="329" t="s">
        <v>731</v>
      </c>
      <c r="D4" s="329"/>
      <c r="E4" s="329"/>
      <c r="F4" s="329"/>
    </row>
    <row r="5" spans="1:7" s="187" customFormat="1" ht="30" customHeight="1">
      <c r="A5" s="328" t="s">
        <v>315</v>
      </c>
      <c r="B5" s="328" t="s">
        <v>53</v>
      </c>
      <c r="C5" s="328" t="s">
        <v>316</v>
      </c>
      <c r="D5" s="333" t="s">
        <v>771</v>
      </c>
      <c r="E5" s="331" t="s">
        <v>770</v>
      </c>
      <c r="F5" s="332"/>
    </row>
    <row r="6" spans="1:7" s="187" customFormat="1" ht="31.5" customHeight="1">
      <c r="A6" s="328"/>
      <c r="B6" s="328"/>
      <c r="C6" s="328"/>
      <c r="D6" s="333"/>
      <c r="E6" s="32" t="s">
        <v>736</v>
      </c>
      <c r="F6" s="32" t="s">
        <v>737</v>
      </c>
    </row>
    <row r="7" spans="1:7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7" s="187" customFormat="1" ht="36.75" customHeight="1">
      <c r="A8" s="223">
        <v>1000</v>
      </c>
      <c r="B8" s="31" t="s">
        <v>726</v>
      </c>
      <c r="C8" s="32"/>
      <c r="D8" s="189">
        <f>E8+F8-F146</f>
        <v>1862795</v>
      </c>
      <c r="E8" s="189">
        <f>E10+E62+E92</f>
        <v>1862795</v>
      </c>
      <c r="F8" s="189">
        <f>F62+F92</f>
        <v>0</v>
      </c>
    </row>
    <row r="9" spans="1:7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7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7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7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7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244">
        <f>E15+E16+E17</f>
        <v>62800</v>
      </c>
      <c r="F13" s="245" t="s">
        <v>4</v>
      </c>
    </row>
    <row r="14" spans="1:7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7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7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774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34">
        <f>E26</f>
        <v>2200</v>
      </c>
      <c r="E26" s="336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35"/>
      <c r="E27" s="337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8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1515276.2</v>
      </c>
      <c r="E62" s="244">
        <f>E65+E71+E77</f>
        <v>1515276.2</v>
      </c>
      <c r="F62" s="245">
        <f>F68+F74+F87</f>
        <v>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1515276.2</v>
      </c>
      <c r="E77" s="189">
        <f>E80+E81+E85+E86</f>
        <v>1515276.2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0</v>
      </c>
      <c r="E85" s="174"/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0</v>
      </c>
      <c r="E87" s="179" t="s">
        <v>4</v>
      </c>
      <c r="F87" s="179">
        <f>F90+F91</f>
        <v>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0</v>
      </c>
      <c r="E90" s="174" t="s">
        <v>4</v>
      </c>
      <c r="F90" s="174"/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E92+F92-F146</f>
        <v>128729</v>
      </c>
      <c r="E92" s="244">
        <f>E98+E101+E108+E114+E127+E132+E142</f>
        <v>128729</v>
      </c>
      <c r="F92" s="245">
        <f>F95+F137+F142</f>
        <v>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9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51.7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E117+E126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f>SUM(E118:E125)</f>
        <v>84230</v>
      </c>
      <c r="F117" s="174" t="s">
        <v>4</v>
      </c>
    </row>
    <row r="118" spans="1:6" s="187" customFormat="1" ht="40.5" customHeight="1">
      <c r="A118" s="225"/>
      <c r="B118" s="29" t="s">
        <v>795</v>
      </c>
      <c r="C118" s="38"/>
      <c r="D118" s="174"/>
      <c r="E118" s="174">
        <v>3300</v>
      </c>
      <c r="F118" s="174"/>
    </row>
    <row r="119" spans="1:6" s="187" customFormat="1" ht="27" customHeight="1">
      <c r="A119" s="225"/>
      <c r="B119" s="29" t="s">
        <v>796</v>
      </c>
      <c r="C119" s="38"/>
      <c r="D119" s="174"/>
      <c r="E119" s="174">
        <v>600</v>
      </c>
      <c r="F119" s="174"/>
    </row>
    <row r="120" spans="1:6" s="187" customFormat="1" ht="26.25" customHeight="1">
      <c r="A120" s="225"/>
      <c r="B120" s="29" t="s">
        <v>797</v>
      </c>
      <c r="C120" s="38"/>
      <c r="D120" s="174"/>
      <c r="E120" s="174">
        <v>24000</v>
      </c>
      <c r="F120" s="174"/>
    </row>
    <row r="121" spans="1:6" s="187" customFormat="1" ht="26.25" customHeight="1">
      <c r="A121" s="225"/>
      <c r="B121" s="29" t="s">
        <v>798</v>
      </c>
      <c r="C121" s="38"/>
      <c r="D121" s="174"/>
      <c r="E121" s="174">
        <v>18500</v>
      </c>
      <c r="F121" s="174"/>
    </row>
    <row r="122" spans="1:6" s="187" customFormat="1" ht="26.25" customHeight="1">
      <c r="A122" s="225"/>
      <c r="B122" s="29" t="s">
        <v>799</v>
      </c>
      <c r="C122" s="38"/>
      <c r="D122" s="174"/>
      <c r="E122" s="174">
        <v>15000</v>
      </c>
      <c r="F122" s="174"/>
    </row>
    <row r="123" spans="1:6" s="187" customFormat="1" ht="25.5" customHeight="1">
      <c r="A123" s="225"/>
      <c r="B123" s="29" t="s">
        <v>800</v>
      </c>
      <c r="C123" s="38"/>
      <c r="D123" s="174"/>
      <c r="E123" s="174">
        <v>2500</v>
      </c>
      <c r="F123" s="174"/>
    </row>
    <row r="124" spans="1:6" s="187" customFormat="1" ht="26.25" customHeight="1">
      <c r="A124" s="225"/>
      <c r="B124" s="29" t="s">
        <v>801</v>
      </c>
      <c r="C124" s="38"/>
      <c r="D124" s="174"/>
      <c r="E124" s="174">
        <v>330</v>
      </c>
      <c r="F124" s="174"/>
    </row>
    <row r="125" spans="1:6" s="187" customFormat="1" ht="18" customHeight="1">
      <c r="A125" s="225"/>
      <c r="B125" s="29" t="s">
        <v>802</v>
      </c>
      <c r="C125" s="38"/>
      <c r="D125" s="174"/>
      <c r="E125" s="174">
        <v>20000</v>
      </c>
      <c r="F125" s="174"/>
    </row>
    <row r="126" spans="1:6" s="187" customFormat="1" ht="44.25" customHeight="1">
      <c r="A126" s="225" t="s">
        <v>42</v>
      </c>
      <c r="B126" s="29" t="s">
        <v>297</v>
      </c>
      <c r="C126" s="183"/>
      <c r="D126" s="174">
        <f>E126</f>
        <v>7000</v>
      </c>
      <c r="E126" s="174">
        <v>7000</v>
      </c>
      <c r="F126" s="174" t="s">
        <v>4</v>
      </c>
    </row>
    <row r="127" spans="1:6" s="187" customFormat="1" ht="29.25" customHeight="1">
      <c r="A127" s="223">
        <v>1360</v>
      </c>
      <c r="B127" s="38" t="s">
        <v>298</v>
      </c>
      <c r="C127" s="35">
        <v>7431</v>
      </c>
      <c r="D127" s="189">
        <f>E127</f>
        <v>2500</v>
      </c>
      <c r="E127" s="189">
        <f>E130+E131</f>
        <v>2500</v>
      </c>
      <c r="F127" s="179" t="s">
        <v>4</v>
      </c>
    </row>
    <row r="128" spans="1:6" s="187" customFormat="1" ht="18" customHeight="1">
      <c r="A128" s="224"/>
      <c r="B128" s="36" t="s">
        <v>299</v>
      </c>
      <c r="C128" s="37"/>
      <c r="D128" s="190"/>
      <c r="E128" s="190"/>
      <c r="F128" s="174"/>
    </row>
    <row r="129" spans="1:6" s="187" customFormat="1" ht="15" customHeight="1">
      <c r="A129" s="224"/>
      <c r="B129" s="36" t="s">
        <v>226</v>
      </c>
      <c r="C129" s="37"/>
      <c r="D129" s="190"/>
      <c r="E129" s="190"/>
      <c r="F129" s="174"/>
    </row>
    <row r="130" spans="1:6" s="187" customFormat="1" ht="45" customHeight="1">
      <c r="A130" s="225" t="s">
        <v>43</v>
      </c>
      <c r="B130" s="29" t="s">
        <v>300</v>
      </c>
      <c r="C130" s="41"/>
      <c r="D130" s="174">
        <f>E130</f>
        <v>2500</v>
      </c>
      <c r="E130" s="174">
        <v>2500</v>
      </c>
      <c r="F130" s="174" t="s">
        <v>4</v>
      </c>
    </row>
    <row r="131" spans="1:6" s="187" customFormat="1" ht="39.75" customHeight="1">
      <c r="A131" s="225" t="s">
        <v>44</v>
      </c>
      <c r="B131" s="29" t="s">
        <v>301</v>
      </c>
      <c r="C131" s="41"/>
      <c r="D131" s="174">
        <f>E131</f>
        <v>0</v>
      </c>
      <c r="E131" s="174"/>
      <c r="F131" s="174" t="s">
        <v>4</v>
      </c>
    </row>
    <row r="132" spans="1:6" s="187" customFormat="1" ht="21" customHeight="1">
      <c r="A132" s="223">
        <v>1370</v>
      </c>
      <c r="B132" s="38" t="s">
        <v>302</v>
      </c>
      <c r="C132" s="35">
        <v>7441</v>
      </c>
      <c r="D132" s="174">
        <f>E132</f>
        <v>0</v>
      </c>
      <c r="E132" s="174">
        <f>E135+E136</f>
        <v>0</v>
      </c>
      <c r="F132" s="179" t="s">
        <v>4</v>
      </c>
    </row>
    <row r="133" spans="1:6" s="187" customFormat="1" ht="17.25" customHeight="1">
      <c r="A133" s="224"/>
      <c r="B133" s="36" t="s">
        <v>303</v>
      </c>
      <c r="C133" s="37"/>
      <c r="D133" s="190"/>
      <c r="E133" s="174"/>
      <c r="F133" s="174"/>
    </row>
    <row r="134" spans="1:6" s="187" customFormat="1" ht="19.5" customHeight="1">
      <c r="A134" s="224"/>
      <c r="B134" s="36" t="s">
        <v>226</v>
      </c>
      <c r="C134" s="37"/>
      <c r="D134" s="190"/>
      <c r="E134" s="174"/>
      <c r="F134" s="174"/>
    </row>
    <row r="135" spans="1:6" s="187" customFormat="1" ht="84.75" customHeight="1">
      <c r="A135" s="224" t="s">
        <v>45</v>
      </c>
      <c r="B135" s="209" t="s">
        <v>304</v>
      </c>
      <c r="C135" s="41"/>
      <c r="D135" s="174">
        <f>E135</f>
        <v>0</v>
      </c>
      <c r="E135" s="174"/>
      <c r="F135" s="174" t="s">
        <v>4</v>
      </c>
    </row>
    <row r="136" spans="1:6" s="187" customFormat="1" ht="90" customHeight="1">
      <c r="A136" s="225" t="s">
        <v>221</v>
      </c>
      <c r="B136" s="209" t="s">
        <v>305</v>
      </c>
      <c r="C136" s="41"/>
      <c r="D136" s="174">
        <f>E136</f>
        <v>0</v>
      </c>
      <c r="E136" s="174"/>
      <c r="F136" s="174" t="s">
        <v>4</v>
      </c>
    </row>
    <row r="137" spans="1:6" s="187" customFormat="1" ht="24.75" customHeight="1">
      <c r="A137" s="223">
        <v>1380</v>
      </c>
      <c r="B137" s="38" t="s">
        <v>306</v>
      </c>
      <c r="C137" s="35">
        <v>7442</v>
      </c>
      <c r="D137" s="189">
        <f>F137</f>
        <v>0</v>
      </c>
      <c r="E137" s="179" t="s">
        <v>4</v>
      </c>
      <c r="F137" s="179">
        <f>F140+F141</f>
        <v>0</v>
      </c>
    </row>
    <row r="138" spans="1:6" s="187" customFormat="1" ht="16.5" customHeight="1">
      <c r="A138" s="224"/>
      <c r="B138" s="36" t="s">
        <v>307</v>
      </c>
      <c r="C138" s="37"/>
      <c r="D138" s="190"/>
      <c r="E138" s="174"/>
      <c r="F138" s="174"/>
    </row>
    <row r="139" spans="1:6" s="187" customFormat="1" ht="16.5" customHeight="1">
      <c r="A139" s="224"/>
      <c r="B139" s="36" t="s">
        <v>226</v>
      </c>
      <c r="C139" s="37"/>
      <c r="D139" s="190"/>
      <c r="E139" s="174"/>
      <c r="F139" s="174"/>
    </row>
    <row r="140" spans="1:6" s="187" customFormat="1" ht="85.5" customHeight="1">
      <c r="A140" s="225" t="s">
        <v>46</v>
      </c>
      <c r="B140" s="209" t="s">
        <v>308</v>
      </c>
      <c r="C140" s="41"/>
      <c r="D140" s="174">
        <f>F140</f>
        <v>0</v>
      </c>
      <c r="E140" s="174" t="s">
        <v>4</v>
      </c>
      <c r="F140" s="174"/>
    </row>
    <row r="141" spans="1:6" s="187" customFormat="1" ht="87" customHeight="1">
      <c r="A141" s="225" t="s">
        <v>47</v>
      </c>
      <c r="B141" s="209" t="s">
        <v>309</v>
      </c>
      <c r="C141" s="41"/>
      <c r="D141" s="174">
        <f>F141</f>
        <v>0</v>
      </c>
      <c r="E141" s="174" t="s">
        <v>4</v>
      </c>
      <c r="F141" s="179"/>
    </row>
    <row r="142" spans="1:6" s="187" customFormat="1" ht="27.75" customHeight="1">
      <c r="A142" s="230" t="s">
        <v>48</v>
      </c>
      <c r="B142" s="38" t="s">
        <v>310</v>
      </c>
      <c r="C142" s="35">
        <v>7451</v>
      </c>
      <c r="D142" s="189">
        <f>E142+F142-F146</f>
        <v>13500</v>
      </c>
      <c r="E142" s="189">
        <f>E147</f>
        <v>13500</v>
      </c>
      <c r="F142" s="179">
        <f>F145+F146+F147</f>
        <v>0</v>
      </c>
    </row>
    <row r="143" spans="1:6" s="187" customFormat="1" ht="16.5" customHeight="1">
      <c r="A143" s="225"/>
      <c r="B143" s="36" t="s">
        <v>311</v>
      </c>
      <c r="C143" s="35"/>
      <c r="D143" s="190"/>
      <c r="E143" s="190"/>
      <c r="F143" s="174"/>
    </row>
    <row r="144" spans="1:6" s="187" customFormat="1" ht="16.5" customHeight="1">
      <c r="A144" s="225"/>
      <c r="B144" s="36" t="s">
        <v>226</v>
      </c>
      <c r="C144" s="35"/>
      <c r="D144" s="190"/>
      <c r="E144" s="190"/>
      <c r="F144" s="174"/>
    </row>
    <row r="145" spans="1:6" s="187" customFormat="1" ht="28.5" customHeight="1">
      <c r="A145" s="225" t="s">
        <v>49</v>
      </c>
      <c r="B145" s="29" t="s">
        <v>312</v>
      </c>
      <c r="C145" s="41"/>
      <c r="D145" s="174">
        <f>F145</f>
        <v>0</v>
      </c>
      <c r="E145" s="174" t="s">
        <v>4</v>
      </c>
      <c r="F145" s="174"/>
    </row>
    <row r="146" spans="1:6" s="187" customFormat="1" ht="36.75" customHeight="1">
      <c r="A146" s="225" t="s">
        <v>50</v>
      </c>
      <c r="B146" s="29" t="s">
        <v>313</v>
      </c>
      <c r="C146" s="41"/>
      <c r="D146" s="174">
        <f>F146</f>
        <v>0</v>
      </c>
      <c r="E146" s="174" t="s">
        <v>4</v>
      </c>
      <c r="F146" s="174"/>
    </row>
    <row r="147" spans="1:6" s="187" customFormat="1" ht="30.75" customHeight="1">
      <c r="A147" s="225" t="s">
        <v>51</v>
      </c>
      <c r="B147" s="29" t="s">
        <v>314</v>
      </c>
      <c r="C147" s="41"/>
      <c r="D147" s="174">
        <f>E147+F147</f>
        <v>13500</v>
      </c>
      <c r="E147" s="174">
        <v>13500</v>
      </c>
      <c r="F147" s="174"/>
    </row>
    <row r="148" spans="1:6" ht="14.25" customHeight="1">
      <c r="A148" s="231"/>
      <c r="B148" s="193"/>
      <c r="C148" s="194"/>
    </row>
    <row r="149" spans="1:6" ht="14.25" customHeight="1">
      <c r="A149" s="231"/>
      <c r="B149" s="193"/>
      <c r="C149" s="194"/>
    </row>
    <row r="150" spans="1:6" ht="10.5" customHeight="1">
      <c r="A150" s="231"/>
      <c r="B150" s="193"/>
      <c r="C150" s="194"/>
    </row>
    <row r="151" spans="1:6" ht="30.75" customHeight="1">
      <c r="A151" s="232"/>
      <c r="B151" s="330" t="s">
        <v>52</v>
      </c>
      <c r="C151" s="330"/>
      <c r="D151" s="330"/>
      <c r="E151" s="330"/>
      <c r="F151" s="330"/>
    </row>
    <row r="152" spans="1:6" ht="42.75" customHeight="1">
      <c r="A152" s="232"/>
      <c r="B152" s="330" t="s">
        <v>775</v>
      </c>
      <c r="C152" s="330"/>
      <c r="D152" s="330"/>
      <c r="E152" s="330"/>
      <c r="F152" s="330"/>
    </row>
    <row r="153" spans="1:6" s="196" customFormat="1" ht="17.25" customHeight="1">
      <c r="A153" s="233"/>
      <c r="B153" s="195"/>
      <c r="C153" s="188"/>
    </row>
    <row r="154" spans="1:6" s="197" customFormat="1" ht="63.75" customHeight="1">
      <c r="A154" s="319" t="s">
        <v>317</v>
      </c>
      <c r="B154" s="321" t="s">
        <v>53</v>
      </c>
      <c r="C154" s="322"/>
      <c r="D154" s="32" t="s">
        <v>54</v>
      </c>
      <c r="E154" s="32" t="s">
        <v>55</v>
      </c>
      <c r="F154" s="32" t="s">
        <v>56</v>
      </c>
    </row>
    <row r="155" spans="1:6" s="197" customFormat="1" ht="14.25" customHeight="1">
      <c r="A155" s="320"/>
      <c r="B155" s="323"/>
      <c r="C155" s="324"/>
      <c r="D155" s="32">
        <v>1</v>
      </c>
      <c r="E155" s="32">
        <v>2</v>
      </c>
      <c r="F155" s="32">
        <v>3</v>
      </c>
    </row>
    <row r="156" spans="1:6" s="198" customFormat="1" ht="28.5" customHeight="1">
      <c r="A156" s="234">
        <v>1</v>
      </c>
      <c r="B156" s="339" t="s">
        <v>228</v>
      </c>
      <c r="C156" s="340"/>
      <c r="D156" s="190"/>
      <c r="E156" s="190"/>
      <c r="F156" s="190"/>
    </row>
    <row r="157" spans="1:6" s="198" customFormat="1" ht="26.25" customHeight="1">
      <c r="A157" s="234">
        <v>2</v>
      </c>
      <c r="B157" s="339" t="s">
        <v>57</v>
      </c>
      <c r="C157" s="340"/>
      <c r="D157" s="190"/>
      <c r="E157" s="190"/>
      <c r="F157" s="190"/>
    </row>
    <row r="158" spans="1:6" s="198" customFormat="1" ht="26.25" customHeight="1">
      <c r="A158" s="234">
        <v>3</v>
      </c>
      <c r="B158" s="339" t="s">
        <v>774</v>
      </c>
      <c r="C158" s="340"/>
      <c r="D158" s="190"/>
      <c r="E158" s="190"/>
      <c r="F158" s="190"/>
    </row>
    <row r="159" spans="1:6" s="198" customFormat="1" ht="23.25" customHeight="1">
      <c r="A159" s="234">
        <v>4</v>
      </c>
      <c r="B159" s="339" t="s">
        <v>58</v>
      </c>
      <c r="C159" s="340"/>
      <c r="D159" s="190"/>
      <c r="E159" s="190"/>
      <c r="F159" s="190"/>
    </row>
    <row r="160" spans="1:6" s="198" customFormat="1" ht="23.25" customHeight="1">
      <c r="A160" s="234">
        <v>5</v>
      </c>
      <c r="B160" s="339" t="s">
        <v>59</v>
      </c>
      <c r="C160" s="340"/>
      <c r="D160" s="190"/>
      <c r="E160" s="190"/>
      <c r="F160" s="190" t="s">
        <v>60</v>
      </c>
    </row>
    <row r="161" spans="1:6" s="198" customFormat="1" ht="23.25" customHeight="1">
      <c r="A161" s="234">
        <v>6</v>
      </c>
      <c r="B161" s="339" t="s">
        <v>61</v>
      </c>
      <c r="C161" s="340"/>
      <c r="D161" s="190"/>
      <c r="E161" s="190"/>
      <c r="F161" s="190" t="s">
        <v>60</v>
      </c>
    </row>
    <row r="162" spans="1:6" ht="6" customHeight="1">
      <c r="B162" s="193"/>
      <c r="C162" s="194"/>
    </row>
    <row r="163" spans="1:6" ht="36.75" customHeight="1">
      <c r="B163" s="193"/>
      <c r="C163" s="194"/>
    </row>
    <row r="164" spans="1:6" ht="36.75" customHeight="1">
      <c r="B164" s="193"/>
      <c r="C164" s="194"/>
    </row>
    <row r="165" spans="1:6" ht="36.75" customHeight="1">
      <c r="B165" s="193"/>
      <c r="C165" s="194"/>
    </row>
    <row r="166" spans="1:6" ht="36.75" customHeight="1">
      <c r="B166" s="193"/>
      <c r="C166" s="194"/>
    </row>
    <row r="167" spans="1:6" ht="36.75" customHeight="1">
      <c r="B167" s="193"/>
      <c r="C167" s="194"/>
    </row>
    <row r="168" spans="1:6" ht="36.75" customHeight="1">
      <c r="B168" s="193"/>
      <c r="C168" s="194"/>
    </row>
    <row r="169" spans="1:6" ht="36.75" customHeight="1">
      <c r="B169" s="193"/>
      <c r="C169" s="194"/>
    </row>
    <row r="170" spans="1:6" ht="36.75" customHeight="1">
      <c r="B170" s="193"/>
      <c r="C170" s="194"/>
    </row>
    <row r="171" spans="1:6" ht="36.75" customHeight="1">
      <c r="B171" s="193"/>
      <c r="C171" s="194"/>
    </row>
    <row r="172" spans="1:6" ht="36.75" customHeight="1">
      <c r="B172" s="193"/>
      <c r="C172" s="194"/>
    </row>
    <row r="173" spans="1:6" ht="36.75" customHeight="1">
      <c r="B173" s="193"/>
      <c r="C173" s="194"/>
    </row>
    <row r="174" spans="1:6" ht="36.75" customHeight="1">
      <c r="B174" s="193"/>
      <c r="C174" s="194"/>
    </row>
    <row r="175" spans="1:6" ht="36.75" customHeight="1">
      <c r="B175" s="193"/>
      <c r="C175" s="194"/>
    </row>
    <row r="176" spans="1:6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B200" s="193"/>
      <c r="C200" s="194"/>
    </row>
    <row r="201" spans="2:3" ht="36.75" customHeight="1">
      <c r="B201" s="193"/>
      <c r="C201" s="194"/>
    </row>
    <row r="202" spans="2:3" ht="36.75" customHeight="1">
      <c r="B202" s="193"/>
      <c r="C202" s="194"/>
    </row>
    <row r="203" spans="2:3" ht="36.75" customHeight="1">
      <c r="B203" s="193"/>
      <c r="C203" s="194"/>
    </row>
    <row r="204" spans="2:3" ht="36.75" customHeight="1">
      <c r="B204" s="193"/>
      <c r="C204" s="194"/>
    </row>
    <row r="205" spans="2:3" ht="36.75" customHeight="1">
      <c r="B205" s="193"/>
      <c r="C205" s="194"/>
    </row>
    <row r="206" spans="2:3" ht="36.75" customHeight="1">
      <c r="B206" s="193"/>
      <c r="C206" s="194"/>
    </row>
    <row r="207" spans="2:3" ht="36.75" customHeight="1">
      <c r="B207" s="193"/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  <row r="864" spans="3:3" ht="36.75" customHeight="1">
      <c r="C864" s="194"/>
    </row>
    <row r="865" spans="3:3" ht="36.75" customHeight="1">
      <c r="C865" s="194"/>
    </row>
    <row r="866" spans="3:3" ht="36.75" customHeight="1">
      <c r="C866" s="194"/>
    </row>
    <row r="867" spans="3:3" ht="36.75" customHeight="1">
      <c r="C867" s="194"/>
    </row>
    <row r="868" spans="3:3" ht="36.75" customHeight="1">
      <c r="C868" s="194"/>
    </row>
    <row r="869" spans="3:3" ht="36.75" customHeight="1">
      <c r="C869" s="194"/>
    </row>
    <row r="870" spans="3:3" ht="36.75" customHeight="1">
      <c r="C870" s="194"/>
    </row>
    <row r="871" spans="3:3" ht="36.75" customHeight="1">
      <c r="C871" s="194"/>
    </row>
  </sheetData>
  <mergeCells count="21">
    <mergeCell ref="B161:C161"/>
    <mergeCell ref="B156:C156"/>
    <mergeCell ref="B157:C157"/>
    <mergeCell ref="B159:C159"/>
    <mergeCell ref="B160:C160"/>
    <mergeCell ref="B158:C158"/>
    <mergeCell ref="A154:A155"/>
    <mergeCell ref="B154:C155"/>
    <mergeCell ref="A1:F1"/>
    <mergeCell ref="A2:F2"/>
    <mergeCell ref="A5:A6"/>
    <mergeCell ref="B5:B6"/>
    <mergeCell ref="C5:C6"/>
    <mergeCell ref="C4:F4"/>
    <mergeCell ref="B151:F151"/>
    <mergeCell ref="B152:F152"/>
    <mergeCell ref="E5:F5"/>
    <mergeCell ref="D5:D6"/>
    <mergeCell ref="D26:D27"/>
    <mergeCell ref="E26:E27"/>
    <mergeCell ref="A3:G3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8"/>
  <sheetViews>
    <sheetView workbookViewId="0">
      <selection activeCell="J7" sqref="J7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7.28515625" style="19" customWidth="1"/>
    <col min="6" max="6" width="11.7109375" style="3" customWidth="1"/>
    <col min="7" max="7" width="10.85546875" style="3" customWidth="1"/>
    <col min="8" max="8" width="10" style="3" customWidth="1"/>
    <col min="9" max="9" width="1.28515625" style="7" customWidth="1"/>
    <col min="10" max="16384" width="14.28515625" style="7"/>
  </cols>
  <sheetData>
    <row r="1" spans="1:10" s="2" customFormat="1" ht="18">
      <c r="A1" s="341" t="s">
        <v>772</v>
      </c>
      <c r="B1" s="341"/>
      <c r="C1" s="341"/>
      <c r="D1" s="341"/>
      <c r="E1" s="341"/>
      <c r="F1" s="341"/>
      <c r="G1" s="341"/>
      <c r="H1" s="341"/>
    </row>
    <row r="2" spans="1:10" s="2" customFormat="1">
      <c r="A2" s="342" t="s">
        <v>784</v>
      </c>
      <c r="B2" s="342"/>
      <c r="C2" s="342"/>
      <c r="D2" s="342"/>
      <c r="E2" s="342"/>
      <c r="F2" s="342"/>
      <c r="G2" s="342"/>
      <c r="H2" s="342"/>
    </row>
    <row r="3" spans="1:10" s="119" customFormat="1" ht="15">
      <c r="A3" s="150"/>
      <c r="B3" s="212"/>
      <c r="C3" s="213"/>
      <c r="D3" s="213"/>
      <c r="F3" s="348" t="s">
        <v>731</v>
      </c>
      <c r="G3" s="348"/>
      <c r="H3" s="348"/>
    </row>
    <row r="4" spans="1:10" s="8" customFormat="1" ht="20.25" customHeight="1">
      <c r="A4" s="343" t="s">
        <v>318</v>
      </c>
      <c r="B4" s="345" t="s">
        <v>319</v>
      </c>
      <c r="C4" s="346" t="s">
        <v>320</v>
      </c>
      <c r="D4" s="346" t="s">
        <v>321</v>
      </c>
      <c r="E4" s="347" t="s">
        <v>322</v>
      </c>
      <c r="F4" s="343" t="s">
        <v>62</v>
      </c>
      <c r="G4" s="344" t="s">
        <v>63</v>
      </c>
      <c r="H4" s="344"/>
    </row>
    <row r="5" spans="1:10" s="9" customFormat="1" ht="35.25" customHeight="1">
      <c r="A5" s="343"/>
      <c r="B5" s="345"/>
      <c r="C5" s="346"/>
      <c r="D5" s="346"/>
      <c r="E5" s="347"/>
      <c r="F5" s="344"/>
      <c r="G5" s="214" t="s">
        <v>64</v>
      </c>
      <c r="H5" s="214" t="s">
        <v>65</v>
      </c>
    </row>
    <row r="6" spans="1:10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0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G7+H7-'hat1'!F146</f>
        <v>1862795</v>
      </c>
      <c r="G7" s="17">
        <f>G8+G43+G61+G87+G140+G160+G180+G209+G239+G270+G302</f>
        <v>1862795</v>
      </c>
      <c r="H7" s="17">
        <f>H8+H43+H61+H87+H140+H160+H180+H209+H239+H270+H302</f>
        <v>0</v>
      </c>
      <c r="J7" s="307">
        <f>'hat1'!E8-'hat2'!G7</f>
        <v>0</v>
      </c>
    </row>
    <row r="8" spans="1:10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>
      <c r="A9" s="140"/>
      <c r="B9" s="43"/>
      <c r="C9" s="43"/>
      <c r="D9" s="43"/>
      <c r="E9" s="141" t="s">
        <v>327</v>
      </c>
      <c r="F9" s="1"/>
      <c r="G9" s="1"/>
      <c r="H9" s="1"/>
    </row>
    <row r="10" spans="1:10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0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 ht="27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0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0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303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4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303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2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7000</v>
      </c>
      <c r="G43" s="13">
        <f>G45+G48+G51+G54+G58</f>
        <v>7000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7000</v>
      </c>
      <c r="G48" s="1">
        <f>G50</f>
        <v>7000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7000</v>
      </c>
      <c r="G50" s="1">
        <v>7000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99500</v>
      </c>
      <c r="G87" s="13">
        <f>G89+G93+G99+G107+G112+G119+G122+G128+G137</f>
        <v>99500</v>
      </c>
      <c r="H87" s="13">
        <f>H89+H93+H99+H107+H112+H119+H122+H128+H137</f>
        <v>0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8500</v>
      </c>
      <c r="G93" s="1">
        <f>G95+G96+G97+G98</f>
        <v>8500</v>
      </c>
      <c r="H93" s="1">
        <f>H95+H96+H97+H98</f>
        <v>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8500</v>
      </c>
      <c r="G95" s="1">
        <v>8500</v>
      </c>
      <c r="H95" s="1"/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90000</v>
      </c>
      <c r="G112" s="1">
        <f>G114+G115+G116+G117+G118</f>
        <v>90000</v>
      </c>
      <c r="H112" s="1">
        <f>H114+H115+H116+H117+H118</f>
        <v>0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90000</v>
      </c>
      <c r="G114" s="1">
        <v>90000</v>
      </c>
      <c r="H114" s="1">
        <f>'hat6'!H308</f>
        <v>0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 ht="27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 ht="27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90000</v>
      </c>
      <c r="G160" s="13">
        <f>G162+G165+G168+G171+G174+G177</f>
        <v>90000</v>
      </c>
      <c r="H160" s="13">
        <f>H162+H165+H168+H171+H174+H177</f>
        <v>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'hat6'!H473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30000</v>
      </c>
      <c r="G168" s="1">
        <f>G170</f>
        <v>30000</v>
      </c>
      <c r="H168" s="1">
        <f>H170</f>
        <v>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30000</v>
      </c>
      <c r="G170" s="1">
        <v>30000</v>
      </c>
      <c r="H170" s="1">
        <f>'hat6'!H481</f>
        <v>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2000</v>
      </c>
      <c r="G180" s="13">
        <f>G182+G187+G193+G199+G202+G205</f>
        <v>2000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 ht="27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2000</v>
      </c>
      <c r="G199" s="1">
        <f>G201</f>
        <v>2000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2000</v>
      </c>
      <c r="G201" s="1">
        <v>2000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'hat6'!H593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 ht="27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 ht="27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380000</v>
      </c>
      <c r="G239" s="13">
        <f>G241+G245+G249+G253+G257+G261+G264+G267</f>
        <v>380000</v>
      </c>
      <c r="H239" s="13">
        <f>H241+H245+H249+H253+H257+H261+H264+H267</f>
        <v>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322000</v>
      </c>
      <c r="G241" s="1">
        <f>G243+G244</f>
        <v>322000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322000</v>
      </c>
      <c r="G243" s="1">
        <v>322000</v>
      </c>
      <c r="H243" s="1">
        <f>'hat6'!H716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58000</v>
      </c>
      <c r="G257" s="1">
        <f>G259+G260</f>
        <v>58000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58000</v>
      </c>
      <c r="G259" s="1">
        <v>58000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 ht="27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0</v>
      </c>
      <c r="G263" s="1"/>
      <c r="H263" s="1"/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444179.5</v>
      </c>
      <c r="G302" s="13">
        <f t="shared" ref="G302:H302" si="4">G304</f>
        <v>444179.5</v>
      </c>
      <c r="H302" s="13">
        <f t="shared" si="4"/>
        <v>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G304+H304-'hat1'!F146</f>
        <v>444179.5</v>
      </c>
      <c r="G304" s="1">
        <f>G306</f>
        <v>444179.5</v>
      </c>
      <c r="H304" s="1">
        <f>H306</f>
        <v>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G306+H306-'hat1'!F146</f>
        <v>444179.5</v>
      </c>
      <c r="G306" s="1">
        <f>'hat6'!G920</f>
        <v>444179.5</v>
      </c>
      <c r="H306" s="1"/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11" zoomScale="90" zoomScaleNormal="90" workbookViewId="0">
      <selection activeCell="E67" sqref="E67"/>
    </sheetView>
  </sheetViews>
  <sheetFormatPr defaultColWidth="9.140625" defaultRowHeight="13.5"/>
  <cols>
    <col min="1" max="1" width="6.28515625" style="191" customWidth="1"/>
    <col min="2" max="2" width="61.7109375" style="187" customWidth="1"/>
    <col min="3" max="3" width="5.7109375" style="191" customWidth="1"/>
    <col min="4" max="4" width="12.7109375" style="187" customWidth="1"/>
    <col min="5" max="5" width="11.5703125" style="187" customWidth="1"/>
    <col min="6" max="6" width="10.7109375" style="187" customWidth="1"/>
    <col min="7" max="7" width="1.7109375" style="269" customWidth="1"/>
    <col min="8" max="8" width="9.140625" style="269"/>
    <col min="9" max="9" width="9.5703125" style="293" bestFit="1" customWidth="1"/>
    <col min="10" max="16384" width="9.140625" style="269"/>
  </cols>
  <sheetData>
    <row r="1" spans="1:9" s="196" customFormat="1" ht="18">
      <c r="A1" s="350" t="s">
        <v>82</v>
      </c>
      <c r="B1" s="350"/>
      <c r="C1" s="350"/>
      <c r="D1" s="350"/>
      <c r="E1" s="350"/>
      <c r="F1" s="350"/>
      <c r="I1" s="290"/>
    </row>
    <row r="2" spans="1:9" s="187" customFormat="1" ht="36" customHeight="1">
      <c r="A2" s="341" t="s">
        <v>785</v>
      </c>
      <c r="B2" s="341"/>
      <c r="C2" s="341"/>
      <c r="D2" s="341"/>
      <c r="E2" s="341"/>
      <c r="F2" s="341"/>
      <c r="I2" s="291"/>
    </row>
    <row r="3" spans="1:9" s="268" customFormat="1" ht="17.25">
      <c r="A3" s="150"/>
      <c r="B3" s="212"/>
      <c r="C3" s="213"/>
      <c r="D3" s="213"/>
      <c r="E3" s="348" t="s">
        <v>731</v>
      </c>
      <c r="F3" s="348"/>
      <c r="H3" s="173"/>
      <c r="I3" s="292"/>
    </row>
    <row r="4" spans="1:9" ht="27">
      <c r="A4" s="328" t="s">
        <v>318</v>
      </c>
      <c r="B4" s="77" t="s">
        <v>511</v>
      </c>
      <c r="C4" s="77"/>
      <c r="D4" s="349" t="s">
        <v>0</v>
      </c>
      <c r="E4" s="344" t="s">
        <v>1</v>
      </c>
      <c r="F4" s="344"/>
    </row>
    <row r="5" spans="1:9" ht="25.5">
      <c r="A5" s="328"/>
      <c r="B5" s="77" t="s">
        <v>512</v>
      </c>
      <c r="C5" s="52" t="s">
        <v>83</v>
      </c>
      <c r="D5" s="344"/>
      <c r="E5" s="305" t="s">
        <v>2</v>
      </c>
      <c r="F5" s="305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4"/>
    </row>
    <row r="7" spans="1:9" ht="27">
      <c r="A7" s="78">
        <v>4000</v>
      </c>
      <c r="B7" s="79" t="s">
        <v>671</v>
      </c>
      <c r="C7" s="63"/>
      <c r="D7" s="179">
        <f>E7+F7-'hat1'!F146</f>
        <v>1862795</v>
      </c>
      <c r="E7" s="179">
        <f>E9</f>
        <v>1862795</v>
      </c>
      <c r="F7" s="179">
        <f>F9+F170+F205</f>
        <v>0</v>
      </c>
      <c r="H7" s="306">
        <f>'hat2'!G7-'hat3'!E7</f>
        <v>0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41.25" customHeight="1">
      <c r="A9" s="78">
        <v>4050</v>
      </c>
      <c r="B9" s="77" t="s">
        <v>756</v>
      </c>
      <c r="C9" s="80" t="s">
        <v>60</v>
      </c>
      <c r="D9" s="174">
        <f>E9+F9-'hat1'!F146</f>
        <v>1862795</v>
      </c>
      <c r="E9" s="174">
        <f>E11+E24+E67+E82+E92+E126+E141</f>
        <v>1862795</v>
      </c>
      <c r="F9" s="174">
        <f>F11+F92+F141</f>
        <v>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 ht="27">
      <c r="A11" s="78">
        <v>4100</v>
      </c>
      <c r="B11" s="82" t="s">
        <v>626</v>
      </c>
      <c r="C11" s="47" t="s">
        <v>60</v>
      </c>
      <c r="D11" s="174">
        <f>E11+F11</f>
        <v>387406.5</v>
      </c>
      <c r="E11" s="174">
        <f>E13+E18+E21</f>
        <v>387406.5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387406.5</v>
      </c>
      <c r="E13" s="174">
        <f>E15+E16+E17</f>
        <v>387406.5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359053</v>
      </c>
      <c r="E15" s="174">
        <f>'hat6'!G15+'hat6'!G78+'hat6'!G607+'hat6'!G623+'hat6'!G775+'hat6'!G790</f>
        <v>359053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 ht="27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40.5">
      <c r="A24" s="78">
        <v>4200</v>
      </c>
      <c r="B24" s="48" t="s">
        <v>630</v>
      </c>
      <c r="C24" s="47" t="s">
        <v>60</v>
      </c>
      <c r="D24" s="179">
        <f>E24</f>
        <v>351345</v>
      </c>
      <c r="E24" s="179">
        <f>E26+E35+E40+E50+E53+E57</f>
        <v>351345</v>
      </c>
      <c r="F24" s="179" t="s">
        <v>66</v>
      </c>
      <c r="I24" s="295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40.5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'hat6'!G17+'hat6'!G776+'hat6'!G791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'hat6'!G792+'hat6'!G777+'hat6'!G624+'hat6'!G18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'hat6'!G19+'hat6'!G613+'hat6'!G630+'hat6'!G793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2520</v>
      </c>
      <c r="E35" s="174">
        <f>E37</f>
        <v>2520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2520</v>
      </c>
      <c r="E37" s="174">
        <f>'hat6'!G21+'hat6'!G608+'hat6'!G629+'hat6'!G778+'hat6'!G799</f>
        <v>2520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54">
      <c r="A40" s="78">
        <v>4230</v>
      </c>
      <c r="B40" s="59" t="s">
        <v>633</v>
      </c>
      <c r="C40" s="47" t="s">
        <v>60</v>
      </c>
      <c r="D40" s="174">
        <f>E40</f>
        <v>34506.400000000001</v>
      </c>
      <c r="E40" s="174">
        <f>E42+E43+E44+E45+E46+E47+E48+E49</f>
        <v>34506.400000000001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 ht="27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2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'hat6'!G25+'hat6'!G598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27195.4</v>
      </c>
      <c r="E49" s="272">
        <f>'hat6'!G27+'hat6'!G103+'hat6'!G244+'hat6'!G276+'hat6'!G312+'hat6'!G483+'hat6'!G495+'hat6'!G628+'hat6'!G794+'hat6'!G567</f>
        <v>27195.4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17564.599999999999</v>
      </c>
      <c r="E50" s="174">
        <f>E52</f>
        <v>17564.599999999999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17564.599999999999</v>
      </c>
      <c r="E52" s="174">
        <f>'hat6'!G28+'hat6'!G104+'hat6'!G245+'hat6'!G486+'hat6'!G496+'hat6'!G779+'hat6'!G795+'hat6'!G277</f>
        <v>17564.599999999999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'hat6'!G29+'hat6'!G310+'hat6'!G311+'hat6'!G484+'hat6'!G498+'hat6'!G595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79748.399999999994</v>
      </c>
      <c r="E57" s="174">
        <f>E59+E60+E61+E62+E63+E64+E65+E66</f>
        <v>79748.399999999994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'hat6'!G31+'hat6'!G609+'hat6'!G625+'hat6'!G780+'hat6'!G796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6500</v>
      </c>
      <c r="E60" s="174">
        <f>'hat6'!G246</f>
        <v>6500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'hat6'!G33+'hat6'!G610+'hat6'!G626+'hat6'!G781+'hat6'!G797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47968.4</v>
      </c>
      <c r="E66" s="174">
        <f>'hat6'!G34+'hat6'!G105+'hat6'!G132+'hat6'!G313+'hat6'!G485+'hat6'!G497+'hat6'!G599+'hat6'!G611+'hat6'!G627+'hat6'!G634+'hat6'!G783+'hat6'!G798+'hat6'!G597</f>
        <v>47968.4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5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667000</v>
      </c>
      <c r="E82" s="179">
        <f>E84+E88</f>
        <v>667000</v>
      </c>
      <c r="F82" s="179" t="s">
        <v>66</v>
      </c>
      <c r="I82" s="295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667000</v>
      </c>
      <c r="E84" s="174">
        <f>E86+E87</f>
        <v>667000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667000</v>
      </c>
      <c r="E86" s="174">
        <f>'hat6'!G415+'hat6'!G716</f>
        <v>667000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5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 ht="27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 ht="27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4" customFormat="1">
      <c r="A119" s="162"/>
      <c r="B119" s="67" t="s">
        <v>513</v>
      </c>
      <c r="C119" s="163"/>
      <c r="D119" s="273"/>
      <c r="E119" s="273"/>
      <c r="F119" s="273"/>
      <c r="I119" s="296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'hat6'!H600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8600</v>
      </c>
      <c r="E126" s="179">
        <f>E128+E132+E138</f>
        <v>8600</v>
      </c>
      <c r="F126" s="179" t="s">
        <v>66</v>
      </c>
      <c r="I126" s="295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40.5">
      <c r="A132" s="78">
        <v>4630</v>
      </c>
      <c r="B132" s="46" t="s">
        <v>650</v>
      </c>
      <c r="C132" s="47" t="s">
        <v>60</v>
      </c>
      <c r="D132" s="174">
        <f>E132</f>
        <v>8600</v>
      </c>
      <c r="E132" s="174">
        <f>E134+E135+E136+E137</f>
        <v>8600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'hat6'!G886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'hat6'!G596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7700</v>
      </c>
      <c r="E137" s="174">
        <f>'hat6'!G885+'hat6'!G134</f>
        <v>7700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40.5">
      <c r="A141" s="283">
        <v>4700</v>
      </c>
      <c r="B141" s="59" t="s">
        <v>652</v>
      </c>
      <c r="C141" s="47" t="s">
        <v>60</v>
      </c>
      <c r="D141" s="179">
        <f>E141+F141-'hat1'!F146</f>
        <v>448443.5</v>
      </c>
      <c r="E141" s="179">
        <f>E143+E147+E153+E156+E160+E163+E166</f>
        <v>448443.5</v>
      </c>
      <c r="F141" s="179">
        <f>F166</f>
        <v>0</v>
      </c>
      <c r="I141" s="295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40.5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54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E166+F166-'hat1'!F146</f>
        <v>444179.5</v>
      </c>
      <c r="E166" s="174">
        <f>E169</f>
        <v>444179.5</v>
      </c>
      <c r="F166" s="174">
        <f>F168</f>
        <v>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E168+F168-'hat1'!F146</f>
        <v>0</v>
      </c>
      <c r="E168" s="174">
        <f>'hat6'!G917</f>
        <v>0</v>
      </c>
      <c r="F168" s="174"/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444179.5</v>
      </c>
      <c r="E169" s="174">
        <f>'hat6'!G920</f>
        <v>444179.5</v>
      </c>
      <c r="F169" s="174" t="s">
        <v>66</v>
      </c>
    </row>
    <row r="170" spans="1:9" s="275" customFormat="1" ht="27">
      <c r="A170" s="78">
        <v>5000</v>
      </c>
      <c r="B170" s="54" t="s">
        <v>593</v>
      </c>
      <c r="C170" s="47" t="s">
        <v>60</v>
      </c>
      <c r="D170" s="179">
        <f>F170</f>
        <v>0</v>
      </c>
      <c r="E170" s="179" t="s">
        <v>66</v>
      </c>
      <c r="F170" s="179">
        <f>F172+F190+F196+F199</f>
        <v>0</v>
      </c>
      <c r="I170" s="297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0</v>
      </c>
      <c r="E172" s="174" t="s">
        <v>66</v>
      </c>
      <c r="F172" s="174">
        <f>F174+F179+F184</f>
        <v>0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0</v>
      </c>
      <c r="E174" s="174"/>
      <c r="F174" s="174">
        <f>F176+F177+F178</f>
        <v>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0</v>
      </c>
      <c r="E177" s="174" t="s">
        <v>66</v>
      </c>
      <c r="F177" s="174">
        <f>'hat6'!H316</f>
        <v>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0</v>
      </c>
      <c r="E178" s="174" t="s">
        <v>66</v>
      </c>
      <c r="F178" s="174">
        <f>'hat6'!H315+'hat6'!H317+'hat6'!H487+'hat6'!H719</f>
        <v>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0</v>
      </c>
      <c r="E179" s="174"/>
      <c r="F179" s="174">
        <f>F181+F182+F183</f>
        <v>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0</v>
      </c>
      <c r="E181" s="174" t="s">
        <v>66</v>
      </c>
      <c r="F181" s="174"/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0</v>
      </c>
      <c r="E184" s="174"/>
      <c r="F184" s="174">
        <f>F186+F187+F188+F189</f>
        <v>0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0</v>
      </c>
      <c r="E189" s="174"/>
      <c r="F189" s="174">
        <f>'hat6'!H314+'hat6'!H475+'hat6'!H488</f>
        <v>0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6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298"/>
    </row>
    <row r="206" spans="1:9" s="277" customFormat="1">
      <c r="A206" s="85"/>
      <c r="B206" s="56" t="s">
        <v>327</v>
      </c>
      <c r="C206" s="86"/>
      <c r="D206" s="174"/>
      <c r="E206" s="174"/>
      <c r="F206" s="174"/>
      <c r="I206" s="299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9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8"/>
      <c r="F210" s="278"/>
      <c r="I210" s="300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 ht="27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1" customFormat="1">
      <c r="A229" s="280"/>
      <c r="B229" s="120"/>
      <c r="C229" s="280"/>
      <c r="D229" s="120"/>
      <c r="E229" s="120"/>
      <c r="F229" s="120"/>
      <c r="I229" s="301"/>
    </row>
    <row r="230" spans="1:9" s="281" customFormat="1">
      <c r="A230" s="280"/>
      <c r="B230" s="120"/>
      <c r="C230" s="280"/>
      <c r="D230" s="120"/>
      <c r="E230" s="120"/>
      <c r="F230" s="120"/>
      <c r="I230" s="301"/>
    </row>
    <row r="231" spans="1:9" s="281" customFormat="1">
      <c r="A231" s="280"/>
      <c r="B231" s="120"/>
      <c r="C231" s="280"/>
      <c r="D231" s="120"/>
      <c r="E231" s="120"/>
      <c r="F231" s="120"/>
      <c r="I231" s="301"/>
    </row>
    <row r="232" spans="1:9" s="281" customFormat="1">
      <c r="A232" s="280"/>
      <c r="B232" s="120"/>
      <c r="C232" s="280"/>
      <c r="D232" s="120"/>
      <c r="E232" s="120"/>
      <c r="F232" s="120"/>
      <c r="I232" s="301"/>
    </row>
    <row r="233" spans="1:9" s="281" customFormat="1">
      <c r="A233" s="280"/>
      <c r="B233" s="120"/>
      <c r="C233" s="280"/>
      <c r="D233" s="120"/>
      <c r="E233" s="120"/>
      <c r="F233" s="120"/>
      <c r="I233" s="301"/>
    </row>
    <row r="234" spans="1:9" s="281" customFormat="1">
      <c r="A234" s="280"/>
      <c r="B234" s="120"/>
      <c r="C234" s="280"/>
      <c r="D234" s="120"/>
      <c r="E234" s="120"/>
      <c r="F234" s="120"/>
      <c r="I234" s="301"/>
    </row>
    <row r="235" spans="1:9" s="281" customFormat="1">
      <c r="A235" s="280"/>
      <c r="B235" s="120"/>
      <c r="C235" s="280"/>
      <c r="D235" s="120"/>
      <c r="E235" s="120"/>
      <c r="F235" s="120"/>
      <c r="I235" s="301"/>
    </row>
    <row r="236" spans="1:9" s="281" customFormat="1">
      <c r="A236" s="280"/>
      <c r="B236" s="120"/>
      <c r="C236" s="280"/>
      <c r="D236" s="120"/>
      <c r="E236" s="120"/>
      <c r="F236" s="120"/>
      <c r="I236" s="301"/>
    </row>
    <row r="237" spans="1:9" s="281" customFormat="1">
      <c r="A237" s="280"/>
      <c r="B237" s="120"/>
      <c r="C237" s="280"/>
      <c r="D237" s="120"/>
      <c r="E237" s="120"/>
      <c r="F237" s="120"/>
      <c r="I237" s="301"/>
    </row>
    <row r="238" spans="1:9" s="281" customFormat="1">
      <c r="A238" s="280"/>
      <c r="B238" s="120"/>
      <c r="C238" s="280"/>
      <c r="D238" s="120"/>
      <c r="E238" s="120"/>
      <c r="F238" s="120"/>
      <c r="I238" s="301"/>
    </row>
    <row r="239" spans="1:9" s="281" customFormat="1">
      <c r="A239" s="280"/>
      <c r="B239" s="120"/>
      <c r="C239" s="280"/>
      <c r="D239" s="120"/>
      <c r="E239" s="120"/>
      <c r="F239" s="120"/>
      <c r="I239" s="301"/>
    </row>
    <row r="240" spans="1:9" s="281" customFormat="1">
      <c r="A240" s="280"/>
      <c r="B240" s="120"/>
      <c r="C240" s="280"/>
      <c r="D240" s="120"/>
      <c r="E240" s="120"/>
      <c r="F240" s="120"/>
      <c r="I240" s="301"/>
    </row>
    <row r="241" spans="1:9" s="281" customFormat="1">
      <c r="A241" s="280"/>
      <c r="B241" s="120"/>
      <c r="C241" s="280"/>
      <c r="D241" s="120"/>
      <c r="E241" s="120"/>
      <c r="F241" s="120"/>
      <c r="I241" s="301"/>
    </row>
    <row r="242" spans="1:9" s="281" customFormat="1">
      <c r="A242" s="280"/>
      <c r="B242" s="120"/>
      <c r="C242" s="280"/>
      <c r="D242" s="120"/>
      <c r="E242" s="120"/>
      <c r="F242" s="120"/>
      <c r="I242" s="301"/>
    </row>
    <row r="243" spans="1:9" s="281" customFormat="1">
      <c r="A243" s="280"/>
      <c r="B243" s="120"/>
      <c r="C243" s="280"/>
      <c r="D243" s="120"/>
      <c r="E243" s="120"/>
      <c r="F243" s="120"/>
      <c r="I243" s="301"/>
    </row>
    <row r="244" spans="1:9" s="281" customFormat="1">
      <c r="A244" s="280"/>
      <c r="B244" s="120"/>
      <c r="C244" s="280"/>
      <c r="D244" s="120"/>
      <c r="E244" s="120"/>
      <c r="F244" s="120"/>
      <c r="I244" s="301"/>
    </row>
    <row r="245" spans="1:9" s="281" customFormat="1">
      <c r="A245" s="280"/>
      <c r="B245" s="120"/>
      <c r="C245" s="280"/>
      <c r="D245" s="120"/>
      <c r="E245" s="120"/>
      <c r="F245" s="120"/>
      <c r="I245" s="301"/>
    </row>
    <row r="246" spans="1:9" s="281" customFormat="1">
      <c r="A246" s="280"/>
      <c r="B246" s="120"/>
      <c r="C246" s="280"/>
      <c r="D246" s="120"/>
      <c r="E246" s="120"/>
      <c r="F246" s="120"/>
      <c r="I246" s="301"/>
    </row>
    <row r="247" spans="1:9" s="281" customFormat="1">
      <c r="A247" s="280"/>
      <c r="B247" s="120"/>
      <c r="C247" s="280"/>
      <c r="D247" s="120"/>
      <c r="E247" s="120"/>
      <c r="F247" s="120"/>
      <c r="I247" s="301"/>
    </row>
    <row r="248" spans="1:9" s="281" customFormat="1">
      <c r="A248" s="280"/>
      <c r="B248" s="120"/>
      <c r="C248" s="280"/>
      <c r="D248" s="120"/>
      <c r="E248" s="120"/>
      <c r="F248" s="120"/>
      <c r="I248" s="301"/>
    </row>
    <row r="249" spans="1:9" s="281" customFormat="1">
      <c r="A249" s="280"/>
      <c r="B249" s="120"/>
      <c r="C249" s="280"/>
      <c r="D249" s="120"/>
      <c r="E249" s="120"/>
      <c r="F249" s="120"/>
      <c r="I249" s="301"/>
    </row>
    <row r="250" spans="1:9" s="281" customFormat="1">
      <c r="A250" s="280"/>
      <c r="B250" s="120"/>
      <c r="C250" s="280"/>
      <c r="D250" s="120"/>
      <c r="E250" s="120"/>
      <c r="F250" s="120"/>
      <c r="I250" s="301"/>
    </row>
    <row r="251" spans="1:9" s="281" customFormat="1">
      <c r="A251" s="280"/>
      <c r="B251" s="120"/>
      <c r="C251" s="280"/>
      <c r="D251" s="120"/>
      <c r="E251" s="120"/>
      <c r="F251" s="120"/>
      <c r="I251" s="301"/>
    </row>
    <row r="252" spans="1:9" s="281" customFormat="1">
      <c r="A252" s="280"/>
      <c r="B252" s="120"/>
      <c r="C252" s="280"/>
      <c r="D252" s="120"/>
      <c r="E252" s="120"/>
      <c r="F252" s="120"/>
      <c r="I252" s="301"/>
    </row>
    <row r="253" spans="1:9" s="281" customFormat="1">
      <c r="A253" s="280"/>
      <c r="B253" s="120"/>
      <c r="C253" s="280"/>
      <c r="D253" s="120"/>
      <c r="E253" s="120"/>
      <c r="F253" s="120"/>
      <c r="I253" s="301"/>
    </row>
    <row r="254" spans="1:9" s="281" customFormat="1">
      <c r="A254" s="280"/>
      <c r="B254" s="120"/>
      <c r="C254" s="280"/>
      <c r="D254" s="120"/>
      <c r="E254" s="120"/>
      <c r="F254" s="120"/>
      <c r="I254" s="301"/>
    </row>
    <row r="255" spans="1:9" s="281" customFormat="1">
      <c r="A255" s="280"/>
      <c r="B255" s="120"/>
      <c r="C255" s="280"/>
      <c r="D255" s="120"/>
      <c r="E255" s="120"/>
      <c r="F255" s="120"/>
      <c r="I255" s="301"/>
    </row>
    <row r="256" spans="1:9" s="281" customFormat="1">
      <c r="A256" s="280"/>
      <c r="B256" s="120"/>
      <c r="C256" s="280"/>
      <c r="D256" s="120"/>
      <c r="E256" s="120"/>
      <c r="F256" s="120"/>
      <c r="I256" s="301"/>
    </row>
    <row r="257" spans="1:9" s="281" customFormat="1">
      <c r="A257" s="280"/>
      <c r="B257" s="120"/>
      <c r="C257" s="280"/>
      <c r="D257" s="120"/>
      <c r="E257" s="120"/>
      <c r="F257" s="120"/>
      <c r="I257" s="301"/>
    </row>
    <row r="258" spans="1:9" s="281" customFormat="1">
      <c r="A258" s="280"/>
      <c r="B258" s="120"/>
      <c r="C258" s="280"/>
      <c r="D258" s="120"/>
      <c r="E258" s="120"/>
      <c r="F258" s="120"/>
      <c r="I258" s="301"/>
    </row>
    <row r="259" spans="1:9" s="281" customFormat="1">
      <c r="A259" s="280"/>
      <c r="B259" s="120"/>
      <c r="C259" s="280"/>
      <c r="D259" s="120"/>
      <c r="E259" s="120"/>
      <c r="F259" s="120"/>
      <c r="I259" s="301"/>
    </row>
    <row r="260" spans="1:9" s="281" customFormat="1">
      <c r="A260" s="280"/>
      <c r="B260" s="120"/>
      <c r="C260" s="280"/>
      <c r="D260" s="120"/>
      <c r="E260" s="120"/>
      <c r="F260" s="120"/>
      <c r="I260" s="301"/>
    </row>
    <row r="261" spans="1:9" s="281" customFormat="1">
      <c r="A261" s="280"/>
      <c r="B261" s="120"/>
      <c r="C261" s="280"/>
      <c r="D261" s="120"/>
      <c r="E261" s="120"/>
      <c r="F261" s="120"/>
      <c r="I261" s="301"/>
    </row>
    <row r="262" spans="1:9" s="281" customFormat="1">
      <c r="A262" s="280"/>
      <c r="B262" s="120"/>
      <c r="C262" s="280"/>
      <c r="D262" s="120"/>
      <c r="E262" s="120"/>
      <c r="F262" s="120"/>
      <c r="I262" s="301"/>
    </row>
    <row r="263" spans="1:9" s="281" customFormat="1">
      <c r="A263" s="280"/>
      <c r="B263" s="120"/>
      <c r="C263" s="280"/>
      <c r="D263" s="120"/>
      <c r="E263" s="120"/>
      <c r="F263" s="120"/>
      <c r="I263" s="301"/>
    </row>
    <row r="264" spans="1:9" s="281" customFormat="1">
      <c r="A264" s="280"/>
      <c r="B264" s="120"/>
      <c r="C264" s="280"/>
      <c r="D264" s="120"/>
      <c r="E264" s="120"/>
      <c r="F264" s="120"/>
      <c r="I264" s="301"/>
    </row>
    <row r="265" spans="1:9" s="281" customFormat="1">
      <c r="A265" s="280"/>
      <c r="B265" s="120"/>
      <c r="C265" s="280"/>
      <c r="D265" s="120"/>
      <c r="E265" s="120"/>
      <c r="F265" s="120"/>
      <c r="I265" s="301"/>
    </row>
    <row r="266" spans="1:9" s="281" customFormat="1">
      <c r="A266" s="280"/>
      <c r="B266" s="120"/>
      <c r="C266" s="280"/>
      <c r="D266" s="120"/>
      <c r="E266" s="120"/>
      <c r="F266" s="120"/>
      <c r="I266" s="301"/>
    </row>
    <row r="267" spans="1:9" s="281" customFormat="1">
      <c r="A267" s="280"/>
      <c r="B267" s="120"/>
      <c r="C267" s="280"/>
      <c r="D267" s="120"/>
      <c r="E267" s="120"/>
      <c r="F267" s="120"/>
      <c r="I267" s="301"/>
    </row>
    <row r="268" spans="1:9" s="281" customFormat="1">
      <c r="A268" s="280"/>
      <c r="B268" s="120"/>
      <c r="C268" s="280"/>
      <c r="D268" s="120"/>
      <c r="E268" s="120"/>
      <c r="F268" s="120"/>
      <c r="I268" s="301"/>
    </row>
    <row r="269" spans="1:9" s="281" customFormat="1">
      <c r="A269" s="280"/>
      <c r="B269" s="120"/>
      <c r="C269" s="280"/>
      <c r="D269" s="120"/>
      <c r="E269" s="120"/>
      <c r="F269" s="120"/>
      <c r="I269" s="301"/>
    </row>
    <row r="270" spans="1:9" s="281" customFormat="1">
      <c r="A270" s="280"/>
      <c r="B270" s="120"/>
      <c r="C270" s="280"/>
      <c r="D270" s="120"/>
      <c r="E270" s="120"/>
      <c r="F270" s="120"/>
      <c r="I270" s="301"/>
    </row>
    <row r="271" spans="1:9" s="281" customFormat="1">
      <c r="A271" s="280"/>
      <c r="B271" s="120"/>
      <c r="C271" s="280"/>
      <c r="D271" s="120"/>
      <c r="E271" s="120"/>
      <c r="F271" s="120"/>
      <c r="I271" s="301"/>
    </row>
    <row r="272" spans="1:9" s="281" customFormat="1">
      <c r="A272" s="280"/>
      <c r="B272" s="120"/>
      <c r="C272" s="280"/>
      <c r="D272" s="120"/>
      <c r="E272" s="120"/>
      <c r="F272" s="120"/>
      <c r="I272" s="301"/>
    </row>
    <row r="273" spans="1:9" s="281" customFormat="1">
      <c r="A273" s="280"/>
      <c r="B273" s="120"/>
      <c r="C273" s="280"/>
      <c r="D273" s="120"/>
      <c r="E273" s="120"/>
      <c r="F273" s="120"/>
      <c r="I273" s="301"/>
    </row>
    <row r="274" spans="1:9" s="281" customFormat="1">
      <c r="A274" s="280"/>
      <c r="B274" s="120"/>
      <c r="C274" s="280"/>
      <c r="D274" s="120"/>
      <c r="E274" s="120"/>
      <c r="F274" s="120"/>
      <c r="I274" s="301"/>
    </row>
    <row r="275" spans="1:9" s="281" customFormat="1">
      <c r="A275" s="280"/>
      <c r="B275" s="120"/>
      <c r="C275" s="280"/>
      <c r="D275" s="120"/>
      <c r="E275" s="120"/>
      <c r="F275" s="120"/>
      <c r="I275" s="301"/>
    </row>
    <row r="276" spans="1:9" s="281" customFormat="1">
      <c r="A276" s="280"/>
      <c r="B276" s="120"/>
      <c r="C276" s="280"/>
      <c r="D276" s="120"/>
      <c r="E276" s="120"/>
      <c r="F276" s="120"/>
      <c r="I276" s="301"/>
    </row>
    <row r="277" spans="1:9" s="281" customFormat="1">
      <c r="A277" s="280"/>
      <c r="B277" s="120"/>
      <c r="C277" s="280"/>
      <c r="D277" s="120"/>
      <c r="E277" s="120"/>
      <c r="F277" s="120"/>
      <c r="I277" s="301"/>
    </row>
    <row r="278" spans="1:9" s="281" customFormat="1">
      <c r="A278" s="280"/>
      <c r="B278" s="120"/>
      <c r="C278" s="280"/>
      <c r="D278" s="120"/>
      <c r="E278" s="120"/>
      <c r="F278" s="120"/>
      <c r="I278" s="301"/>
    </row>
    <row r="279" spans="1:9" s="281" customFormat="1">
      <c r="A279" s="280"/>
      <c r="B279" s="120"/>
      <c r="C279" s="280"/>
      <c r="D279" s="120"/>
      <c r="E279" s="120"/>
      <c r="F279" s="120"/>
      <c r="I279" s="301"/>
    </row>
    <row r="280" spans="1:9" s="281" customFormat="1">
      <c r="A280" s="280"/>
      <c r="B280" s="120"/>
      <c r="C280" s="280"/>
      <c r="D280" s="120"/>
      <c r="E280" s="120"/>
      <c r="F280" s="120"/>
      <c r="I280" s="301"/>
    </row>
    <row r="281" spans="1:9" s="281" customFormat="1">
      <c r="A281" s="280"/>
      <c r="B281" s="120"/>
      <c r="C281" s="280"/>
      <c r="D281" s="120"/>
      <c r="E281" s="120"/>
      <c r="F281" s="120"/>
      <c r="I281" s="301"/>
    </row>
    <row r="282" spans="1:9" s="281" customFormat="1">
      <c r="A282" s="280"/>
      <c r="B282" s="120"/>
      <c r="C282" s="280"/>
      <c r="D282" s="120"/>
      <c r="E282" s="120"/>
      <c r="F282" s="120"/>
      <c r="I282" s="301"/>
    </row>
    <row r="283" spans="1:9" s="281" customFormat="1">
      <c r="A283" s="280"/>
      <c r="B283" s="120"/>
      <c r="C283" s="280"/>
      <c r="D283" s="120"/>
      <c r="E283" s="120"/>
      <c r="F283" s="120"/>
      <c r="I283" s="301"/>
    </row>
    <row r="284" spans="1:9" s="281" customFormat="1">
      <c r="A284" s="280"/>
      <c r="B284" s="120"/>
      <c r="C284" s="280"/>
      <c r="D284" s="120"/>
      <c r="E284" s="120"/>
      <c r="F284" s="120"/>
      <c r="I284" s="301"/>
    </row>
    <row r="285" spans="1:9" s="281" customFormat="1">
      <c r="A285" s="280"/>
      <c r="B285" s="120"/>
      <c r="C285" s="280"/>
      <c r="D285" s="120"/>
      <c r="E285" s="120"/>
      <c r="F285" s="120"/>
      <c r="I285" s="301"/>
    </row>
    <row r="286" spans="1:9" s="281" customFormat="1">
      <c r="A286" s="280"/>
      <c r="B286" s="120"/>
      <c r="C286" s="280"/>
      <c r="D286" s="120"/>
      <c r="E286" s="120"/>
      <c r="F286" s="120"/>
      <c r="I286" s="301"/>
    </row>
    <row r="287" spans="1:9" s="281" customFormat="1">
      <c r="A287" s="280"/>
      <c r="B287" s="120"/>
      <c r="C287" s="280"/>
      <c r="D287" s="120"/>
      <c r="E287" s="120"/>
      <c r="F287" s="120"/>
      <c r="I287" s="301"/>
    </row>
    <row r="288" spans="1:9" s="281" customFormat="1">
      <c r="A288" s="280"/>
      <c r="B288" s="120"/>
      <c r="C288" s="280"/>
      <c r="D288" s="120"/>
      <c r="E288" s="120"/>
      <c r="F288" s="120"/>
      <c r="I288" s="301"/>
    </row>
    <row r="289" spans="1:9" s="281" customFormat="1">
      <c r="A289" s="280"/>
      <c r="B289" s="120"/>
      <c r="C289" s="280"/>
      <c r="D289" s="120"/>
      <c r="E289" s="120"/>
      <c r="F289" s="120"/>
      <c r="I289" s="301"/>
    </row>
    <row r="290" spans="1:9" s="281" customFormat="1">
      <c r="A290" s="280"/>
      <c r="B290" s="120"/>
      <c r="C290" s="280"/>
      <c r="D290" s="120"/>
      <c r="E290" s="120"/>
      <c r="F290" s="120"/>
      <c r="I290" s="301"/>
    </row>
    <row r="291" spans="1:9" s="281" customFormat="1">
      <c r="A291" s="280"/>
      <c r="B291" s="120"/>
      <c r="C291" s="280"/>
      <c r="D291" s="120"/>
      <c r="E291" s="120"/>
      <c r="F291" s="120"/>
      <c r="I291" s="301"/>
    </row>
    <row r="292" spans="1:9" s="281" customFormat="1">
      <c r="A292" s="280"/>
      <c r="B292" s="120"/>
      <c r="C292" s="280"/>
      <c r="D292" s="120"/>
      <c r="E292" s="120"/>
      <c r="F292" s="120"/>
      <c r="I292" s="301"/>
    </row>
    <row r="293" spans="1:9" s="281" customFormat="1">
      <c r="A293" s="280"/>
      <c r="B293" s="120"/>
      <c r="C293" s="280"/>
      <c r="D293" s="120"/>
      <c r="E293" s="120"/>
      <c r="F293" s="120"/>
      <c r="I293" s="301"/>
    </row>
    <row r="294" spans="1:9" s="281" customFormat="1">
      <c r="A294" s="280"/>
      <c r="B294" s="120"/>
      <c r="C294" s="280"/>
      <c r="D294" s="120"/>
      <c r="E294" s="120"/>
      <c r="F294" s="120"/>
      <c r="I294" s="301"/>
    </row>
    <row r="295" spans="1:9" s="281" customFormat="1">
      <c r="A295" s="280"/>
      <c r="B295" s="120"/>
      <c r="C295" s="280"/>
      <c r="D295" s="120"/>
      <c r="E295" s="120"/>
      <c r="F295" s="120"/>
      <c r="I295" s="301"/>
    </row>
    <row r="296" spans="1:9" s="281" customFormat="1">
      <c r="A296" s="280"/>
      <c r="B296" s="120"/>
      <c r="C296" s="280"/>
      <c r="D296" s="120"/>
      <c r="E296" s="120"/>
      <c r="F296" s="120"/>
      <c r="I296" s="301"/>
    </row>
    <row r="297" spans="1:9" s="281" customFormat="1">
      <c r="A297" s="280"/>
      <c r="B297" s="120"/>
      <c r="C297" s="280"/>
      <c r="D297" s="120"/>
      <c r="E297" s="120"/>
      <c r="F297" s="120"/>
      <c r="I297" s="301"/>
    </row>
    <row r="298" spans="1:9" s="281" customFormat="1">
      <c r="A298" s="280"/>
      <c r="B298" s="120"/>
      <c r="C298" s="280"/>
      <c r="D298" s="120"/>
      <c r="E298" s="120"/>
      <c r="F298" s="120"/>
      <c r="I298" s="301"/>
    </row>
    <row r="299" spans="1:9" s="281" customFormat="1">
      <c r="A299" s="280"/>
      <c r="B299" s="120"/>
      <c r="C299" s="280"/>
      <c r="D299" s="120"/>
      <c r="E299" s="120"/>
      <c r="F299" s="120"/>
      <c r="I299" s="301"/>
    </row>
    <row r="300" spans="1:9" s="281" customFormat="1">
      <c r="A300" s="280"/>
      <c r="B300" s="120"/>
      <c r="C300" s="280"/>
      <c r="D300" s="120"/>
      <c r="E300" s="120"/>
      <c r="F300" s="120"/>
      <c r="I300" s="301"/>
    </row>
    <row r="301" spans="1:9" s="281" customFormat="1">
      <c r="A301" s="280"/>
      <c r="B301" s="120"/>
      <c r="C301" s="280"/>
      <c r="D301" s="120"/>
      <c r="E301" s="120"/>
      <c r="F301" s="120"/>
      <c r="I301" s="301"/>
    </row>
    <row r="302" spans="1:9" s="281" customFormat="1">
      <c r="A302" s="280"/>
      <c r="B302" s="120"/>
      <c r="C302" s="280"/>
      <c r="D302" s="120"/>
      <c r="E302" s="120"/>
      <c r="F302" s="120"/>
      <c r="I302" s="301"/>
    </row>
    <row r="303" spans="1:9" s="281" customFormat="1">
      <c r="A303" s="280"/>
      <c r="B303" s="120"/>
      <c r="C303" s="280"/>
      <c r="D303" s="120"/>
      <c r="E303" s="120"/>
      <c r="F303" s="120"/>
      <c r="I303" s="301"/>
    </row>
    <row r="304" spans="1:9" s="281" customFormat="1">
      <c r="A304" s="280"/>
      <c r="B304" s="120"/>
      <c r="C304" s="280"/>
      <c r="D304" s="120"/>
      <c r="E304" s="120"/>
      <c r="F304" s="120"/>
      <c r="I304" s="301"/>
    </row>
    <row r="305" spans="1:9" s="281" customFormat="1">
      <c r="A305" s="280"/>
      <c r="B305" s="120"/>
      <c r="C305" s="280"/>
      <c r="D305" s="120"/>
      <c r="E305" s="120"/>
      <c r="F305" s="120"/>
      <c r="I305" s="301"/>
    </row>
    <row r="306" spans="1:9" s="281" customFormat="1">
      <c r="A306" s="280"/>
      <c r="B306" s="120"/>
      <c r="C306" s="280"/>
      <c r="D306" s="120"/>
      <c r="E306" s="120"/>
      <c r="F306" s="120"/>
      <c r="I306" s="301"/>
    </row>
    <row r="307" spans="1:9" s="281" customFormat="1">
      <c r="A307" s="280"/>
      <c r="B307" s="120"/>
      <c r="C307" s="280"/>
      <c r="D307" s="120"/>
      <c r="E307" s="120"/>
      <c r="F307" s="120"/>
      <c r="I307" s="301"/>
    </row>
    <row r="308" spans="1:9" s="281" customFormat="1">
      <c r="A308" s="280"/>
      <c r="B308" s="120"/>
      <c r="C308" s="280"/>
      <c r="D308" s="120"/>
      <c r="E308" s="120"/>
      <c r="F308" s="120"/>
      <c r="I308" s="301"/>
    </row>
    <row r="309" spans="1:9" s="281" customFormat="1">
      <c r="A309" s="280"/>
      <c r="B309" s="120"/>
      <c r="C309" s="280"/>
      <c r="D309" s="120"/>
      <c r="E309" s="120"/>
      <c r="F309" s="120"/>
      <c r="I309" s="301"/>
    </row>
    <row r="310" spans="1:9" s="281" customFormat="1">
      <c r="A310" s="280"/>
      <c r="B310" s="120"/>
      <c r="C310" s="280"/>
      <c r="D310" s="120"/>
      <c r="E310" s="120"/>
      <c r="F310" s="120"/>
      <c r="I310" s="301"/>
    </row>
    <row r="311" spans="1:9" s="281" customFormat="1">
      <c r="A311" s="280"/>
      <c r="B311" s="120"/>
      <c r="C311" s="280"/>
      <c r="D311" s="120"/>
      <c r="E311" s="120"/>
      <c r="F311" s="120"/>
      <c r="I311" s="301"/>
    </row>
    <row r="312" spans="1:9" s="281" customFormat="1">
      <c r="A312" s="280"/>
      <c r="B312" s="120"/>
      <c r="C312" s="280"/>
      <c r="D312" s="120"/>
      <c r="E312" s="120"/>
      <c r="F312" s="120"/>
      <c r="I312" s="301"/>
    </row>
    <row r="313" spans="1:9" s="281" customFormat="1">
      <c r="A313" s="280"/>
      <c r="B313" s="120"/>
      <c r="C313" s="280"/>
      <c r="D313" s="120"/>
      <c r="E313" s="120"/>
      <c r="F313" s="120"/>
      <c r="I313" s="301"/>
    </row>
    <row r="314" spans="1:9" s="281" customFormat="1">
      <c r="A314" s="280"/>
      <c r="B314" s="120"/>
      <c r="C314" s="280"/>
      <c r="D314" s="120"/>
      <c r="E314" s="120"/>
      <c r="F314" s="120"/>
      <c r="I314" s="301"/>
    </row>
    <row r="315" spans="1:9" s="281" customFormat="1">
      <c r="A315" s="280"/>
      <c r="B315" s="120"/>
      <c r="C315" s="280"/>
      <c r="D315" s="120"/>
      <c r="E315" s="120"/>
      <c r="F315" s="120"/>
      <c r="I315" s="301"/>
    </row>
    <row r="316" spans="1:9" s="281" customFormat="1">
      <c r="A316" s="280"/>
      <c r="B316" s="120"/>
      <c r="C316" s="280"/>
      <c r="D316" s="120"/>
      <c r="E316" s="120"/>
      <c r="F316" s="120"/>
      <c r="I316" s="301"/>
    </row>
    <row r="317" spans="1:9" s="281" customFormat="1">
      <c r="A317" s="280"/>
      <c r="B317" s="120"/>
      <c r="C317" s="280"/>
      <c r="D317" s="120"/>
      <c r="E317" s="120"/>
      <c r="F317" s="120"/>
      <c r="I317" s="301"/>
    </row>
    <row r="318" spans="1:9" s="281" customFormat="1">
      <c r="A318" s="280"/>
      <c r="B318" s="120"/>
      <c r="C318" s="280"/>
      <c r="D318" s="120"/>
      <c r="E318" s="120"/>
      <c r="F318" s="120"/>
      <c r="I318" s="301"/>
    </row>
    <row r="319" spans="1:9" s="281" customFormat="1">
      <c r="A319" s="280"/>
      <c r="B319" s="120"/>
      <c r="C319" s="280"/>
      <c r="D319" s="120"/>
      <c r="E319" s="120"/>
      <c r="F319" s="120"/>
      <c r="I319" s="301"/>
    </row>
    <row r="320" spans="1:9" s="281" customFormat="1">
      <c r="A320" s="280"/>
      <c r="B320" s="120"/>
      <c r="C320" s="280"/>
      <c r="D320" s="120"/>
      <c r="E320" s="120"/>
      <c r="F320" s="120"/>
      <c r="I320" s="301"/>
    </row>
    <row r="321" spans="1:9" s="281" customFormat="1">
      <c r="A321" s="280"/>
      <c r="B321" s="120"/>
      <c r="C321" s="280"/>
      <c r="D321" s="120"/>
      <c r="E321" s="120"/>
      <c r="F321" s="120"/>
      <c r="I321" s="301"/>
    </row>
    <row r="322" spans="1:9" s="281" customFormat="1">
      <c r="A322" s="280"/>
      <c r="B322" s="120"/>
      <c r="C322" s="280"/>
      <c r="D322" s="120"/>
      <c r="E322" s="120"/>
      <c r="F322" s="120"/>
      <c r="I322" s="301"/>
    </row>
    <row r="323" spans="1:9" s="281" customFormat="1">
      <c r="A323" s="280"/>
      <c r="B323" s="120"/>
      <c r="C323" s="280"/>
      <c r="D323" s="120"/>
      <c r="E323" s="120"/>
      <c r="F323" s="120"/>
      <c r="I323" s="301"/>
    </row>
    <row r="324" spans="1:9" s="281" customFormat="1">
      <c r="A324" s="280"/>
      <c r="B324" s="120"/>
      <c r="C324" s="280"/>
      <c r="D324" s="120"/>
      <c r="E324" s="120"/>
      <c r="F324" s="120"/>
      <c r="I324" s="301"/>
    </row>
    <row r="325" spans="1:9" s="281" customFormat="1">
      <c r="A325" s="280"/>
      <c r="B325" s="120"/>
      <c r="C325" s="280"/>
      <c r="D325" s="120"/>
      <c r="E325" s="120"/>
      <c r="F325" s="120"/>
      <c r="I325" s="301"/>
    </row>
    <row r="326" spans="1:9" s="281" customFormat="1">
      <c r="A326" s="280"/>
      <c r="B326" s="120"/>
      <c r="C326" s="280"/>
      <c r="D326" s="120"/>
      <c r="E326" s="120"/>
      <c r="F326" s="120"/>
      <c r="I326" s="301"/>
    </row>
    <row r="327" spans="1:9" s="281" customFormat="1">
      <c r="A327" s="280"/>
      <c r="B327" s="120"/>
      <c r="C327" s="280"/>
      <c r="D327" s="120"/>
      <c r="E327" s="120"/>
      <c r="F327" s="120"/>
      <c r="I327" s="301"/>
    </row>
    <row r="328" spans="1:9" s="281" customFormat="1">
      <c r="A328" s="280"/>
      <c r="B328" s="120"/>
      <c r="C328" s="280"/>
      <c r="D328" s="120"/>
      <c r="E328" s="120"/>
      <c r="F328" s="120"/>
      <c r="I328" s="301"/>
    </row>
    <row r="329" spans="1:9" s="281" customFormat="1">
      <c r="A329" s="280"/>
      <c r="B329" s="120"/>
      <c r="C329" s="280"/>
      <c r="D329" s="120"/>
      <c r="E329" s="120"/>
      <c r="F329" s="120"/>
      <c r="I329" s="301"/>
    </row>
    <row r="330" spans="1:9" s="281" customFormat="1">
      <c r="A330" s="280"/>
      <c r="B330" s="120"/>
      <c r="C330" s="280"/>
      <c r="D330" s="120"/>
      <c r="E330" s="120"/>
      <c r="F330" s="120"/>
      <c r="I330" s="301"/>
    </row>
    <row r="331" spans="1:9" s="281" customFormat="1">
      <c r="A331" s="280"/>
      <c r="B331" s="120"/>
      <c r="C331" s="280"/>
      <c r="D331" s="120"/>
      <c r="E331" s="120"/>
      <c r="F331" s="120"/>
      <c r="I331" s="301"/>
    </row>
    <row r="332" spans="1:9" s="281" customFormat="1">
      <c r="A332" s="280"/>
      <c r="B332" s="120"/>
      <c r="C332" s="280"/>
      <c r="D332" s="120"/>
      <c r="E332" s="120"/>
      <c r="F332" s="120"/>
      <c r="I332" s="301"/>
    </row>
    <row r="333" spans="1:9" s="281" customFormat="1">
      <c r="A333" s="280"/>
      <c r="B333" s="120"/>
      <c r="C333" s="280"/>
      <c r="D333" s="120"/>
      <c r="E333" s="120"/>
      <c r="F333" s="120"/>
      <c r="I333" s="301"/>
    </row>
    <row r="334" spans="1:9" s="281" customFormat="1">
      <c r="A334" s="280"/>
      <c r="B334" s="120"/>
      <c r="C334" s="280"/>
      <c r="D334" s="120"/>
      <c r="E334" s="120"/>
      <c r="F334" s="120"/>
      <c r="I334" s="301"/>
    </row>
    <row r="335" spans="1:9" s="281" customFormat="1">
      <c r="A335" s="280"/>
      <c r="B335" s="120"/>
      <c r="C335" s="280"/>
      <c r="D335" s="120"/>
      <c r="E335" s="120"/>
      <c r="F335" s="120"/>
      <c r="I335" s="301"/>
    </row>
    <row r="336" spans="1:9" s="281" customFormat="1">
      <c r="A336" s="280"/>
      <c r="B336" s="120"/>
      <c r="C336" s="280"/>
      <c r="D336" s="120"/>
      <c r="E336" s="120"/>
      <c r="F336" s="120"/>
      <c r="I336" s="301"/>
    </row>
    <row r="337" spans="1:9" s="281" customFormat="1">
      <c r="A337" s="280"/>
      <c r="B337" s="120"/>
      <c r="C337" s="280"/>
      <c r="D337" s="120"/>
      <c r="E337" s="120"/>
      <c r="F337" s="120"/>
      <c r="I337" s="301"/>
    </row>
    <row r="338" spans="1:9" s="281" customFormat="1">
      <c r="A338" s="280"/>
      <c r="B338" s="120"/>
      <c r="C338" s="280"/>
      <c r="D338" s="120"/>
      <c r="E338" s="120"/>
      <c r="F338" s="120"/>
      <c r="I338" s="301"/>
    </row>
    <row r="339" spans="1:9" s="281" customFormat="1">
      <c r="A339" s="280"/>
      <c r="B339" s="120"/>
      <c r="C339" s="280"/>
      <c r="D339" s="120"/>
      <c r="E339" s="120"/>
      <c r="F339" s="120"/>
      <c r="I339" s="301"/>
    </row>
    <row r="340" spans="1:9" s="281" customFormat="1">
      <c r="A340" s="280"/>
      <c r="B340" s="120"/>
      <c r="C340" s="280"/>
      <c r="D340" s="120"/>
      <c r="E340" s="120"/>
      <c r="F340" s="120"/>
      <c r="I340" s="301"/>
    </row>
    <row r="341" spans="1:9" s="281" customFormat="1">
      <c r="A341" s="280"/>
      <c r="B341" s="120"/>
      <c r="C341" s="280"/>
      <c r="D341" s="120"/>
      <c r="E341" s="120"/>
      <c r="F341" s="120"/>
      <c r="I341" s="301"/>
    </row>
    <row r="342" spans="1:9" s="281" customFormat="1">
      <c r="A342" s="280"/>
      <c r="B342" s="120"/>
      <c r="C342" s="280"/>
      <c r="D342" s="120"/>
      <c r="E342" s="120"/>
      <c r="F342" s="120"/>
      <c r="I342" s="301"/>
    </row>
    <row r="343" spans="1:9" s="281" customFormat="1">
      <c r="A343" s="280"/>
      <c r="B343" s="120"/>
      <c r="C343" s="280"/>
      <c r="D343" s="120"/>
      <c r="E343" s="120"/>
      <c r="F343" s="120"/>
      <c r="I343" s="301"/>
    </row>
    <row r="344" spans="1:9" s="281" customFormat="1">
      <c r="A344" s="280"/>
      <c r="B344" s="120"/>
      <c r="C344" s="280"/>
      <c r="D344" s="120"/>
      <c r="E344" s="120"/>
      <c r="F344" s="120"/>
      <c r="I344" s="301"/>
    </row>
    <row r="345" spans="1:9" s="281" customFormat="1">
      <c r="A345" s="280"/>
      <c r="B345" s="120"/>
      <c r="C345" s="280"/>
      <c r="D345" s="120"/>
      <c r="E345" s="120"/>
      <c r="F345" s="120"/>
      <c r="I345" s="301"/>
    </row>
    <row r="346" spans="1:9" s="281" customFormat="1">
      <c r="A346" s="280"/>
      <c r="B346" s="120"/>
      <c r="C346" s="280"/>
      <c r="D346" s="120"/>
      <c r="E346" s="120"/>
      <c r="F346" s="120"/>
      <c r="I346" s="301"/>
    </row>
    <row r="347" spans="1:9" s="281" customFormat="1">
      <c r="A347" s="280"/>
      <c r="B347" s="120"/>
      <c r="C347" s="280"/>
      <c r="D347" s="120"/>
      <c r="E347" s="120"/>
      <c r="F347" s="120"/>
      <c r="I347" s="301"/>
    </row>
    <row r="348" spans="1:9" s="281" customFormat="1">
      <c r="A348" s="280"/>
      <c r="B348" s="120"/>
      <c r="C348" s="280"/>
      <c r="D348" s="120"/>
      <c r="E348" s="120"/>
      <c r="F348" s="120"/>
      <c r="I348" s="301"/>
    </row>
    <row r="349" spans="1:9" s="281" customFormat="1">
      <c r="A349" s="280"/>
      <c r="B349" s="120"/>
      <c r="C349" s="280"/>
      <c r="D349" s="120"/>
      <c r="E349" s="120"/>
      <c r="F349" s="120"/>
      <c r="I349" s="301"/>
    </row>
    <row r="350" spans="1:9" s="281" customFormat="1">
      <c r="A350" s="280"/>
      <c r="B350" s="120"/>
      <c r="C350" s="280"/>
      <c r="D350" s="120"/>
      <c r="E350" s="120"/>
      <c r="F350" s="120"/>
      <c r="I350" s="301"/>
    </row>
    <row r="351" spans="1:9" s="281" customFormat="1">
      <c r="A351" s="280"/>
      <c r="B351" s="120"/>
      <c r="C351" s="280"/>
      <c r="D351" s="120"/>
      <c r="E351" s="120"/>
      <c r="F351" s="120"/>
      <c r="I351" s="301"/>
    </row>
    <row r="352" spans="1:9" s="281" customFormat="1">
      <c r="A352" s="280"/>
      <c r="B352" s="120"/>
      <c r="C352" s="280"/>
      <c r="D352" s="120"/>
      <c r="E352" s="120"/>
      <c r="F352" s="120"/>
      <c r="I352" s="301"/>
    </row>
    <row r="353" spans="1:9" s="281" customFormat="1">
      <c r="A353" s="280"/>
      <c r="B353" s="120"/>
      <c r="C353" s="280"/>
      <c r="D353" s="120"/>
      <c r="E353" s="120"/>
      <c r="F353" s="120"/>
      <c r="I353" s="301"/>
    </row>
    <row r="354" spans="1:9" s="281" customFormat="1">
      <c r="A354" s="280"/>
      <c r="B354" s="120"/>
      <c r="C354" s="280"/>
      <c r="D354" s="120"/>
      <c r="E354" s="120"/>
      <c r="F354" s="120"/>
      <c r="I354" s="301"/>
    </row>
    <row r="355" spans="1:9" s="281" customFormat="1">
      <c r="A355" s="280"/>
      <c r="B355" s="120"/>
      <c r="C355" s="280"/>
      <c r="D355" s="120"/>
      <c r="E355" s="120"/>
      <c r="F355" s="120"/>
      <c r="I355" s="301"/>
    </row>
    <row r="356" spans="1:9" s="281" customFormat="1">
      <c r="A356" s="280"/>
      <c r="B356" s="120"/>
      <c r="C356" s="280"/>
      <c r="D356" s="120"/>
      <c r="E356" s="120"/>
      <c r="F356" s="120"/>
      <c r="I356" s="301"/>
    </row>
    <row r="357" spans="1:9" s="281" customFormat="1">
      <c r="A357" s="280"/>
      <c r="B357" s="120"/>
      <c r="C357" s="280"/>
      <c r="D357" s="120"/>
      <c r="E357" s="120"/>
      <c r="F357" s="120"/>
      <c r="I357" s="301"/>
    </row>
    <row r="358" spans="1:9" s="281" customFormat="1">
      <c r="A358" s="280"/>
      <c r="B358" s="120"/>
      <c r="C358" s="280"/>
      <c r="D358" s="120"/>
      <c r="E358" s="120"/>
      <c r="F358" s="120"/>
      <c r="I358" s="301"/>
    </row>
    <row r="359" spans="1:9" s="281" customFormat="1">
      <c r="A359" s="280"/>
      <c r="B359" s="120"/>
      <c r="C359" s="280"/>
      <c r="D359" s="120"/>
      <c r="E359" s="120"/>
      <c r="F359" s="120"/>
      <c r="I359" s="301"/>
    </row>
    <row r="360" spans="1:9" s="281" customFormat="1">
      <c r="A360" s="280"/>
      <c r="B360" s="120"/>
      <c r="C360" s="280"/>
      <c r="D360" s="120"/>
      <c r="E360" s="120"/>
      <c r="F360" s="120"/>
      <c r="I360" s="301"/>
    </row>
    <row r="361" spans="1:9" s="281" customFormat="1">
      <c r="A361" s="280"/>
      <c r="B361" s="120"/>
      <c r="C361" s="280"/>
      <c r="D361" s="120"/>
      <c r="E361" s="120"/>
      <c r="F361" s="120"/>
      <c r="I361" s="301"/>
    </row>
    <row r="362" spans="1:9" s="281" customFormat="1">
      <c r="A362" s="280"/>
      <c r="B362" s="120"/>
      <c r="C362" s="280"/>
      <c r="D362" s="120"/>
      <c r="E362" s="120"/>
      <c r="F362" s="120"/>
      <c r="I362" s="301"/>
    </row>
    <row r="363" spans="1:9" s="281" customFormat="1">
      <c r="A363" s="280"/>
      <c r="B363" s="120"/>
      <c r="C363" s="280"/>
      <c r="D363" s="120"/>
      <c r="E363" s="120"/>
      <c r="F363" s="120"/>
      <c r="I363" s="301"/>
    </row>
    <row r="364" spans="1:9" s="281" customFormat="1">
      <c r="A364" s="280"/>
      <c r="B364" s="120"/>
      <c r="C364" s="280"/>
      <c r="D364" s="120"/>
      <c r="E364" s="120"/>
      <c r="F364" s="120"/>
      <c r="I364" s="301"/>
    </row>
    <row r="365" spans="1:9" s="281" customFormat="1">
      <c r="A365" s="280"/>
      <c r="B365" s="120"/>
      <c r="C365" s="280"/>
      <c r="D365" s="120"/>
      <c r="E365" s="120"/>
      <c r="F365" s="120"/>
      <c r="I365" s="301"/>
    </row>
    <row r="366" spans="1:9" s="281" customFormat="1">
      <c r="A366" s="280"/>
      <c r="B366" s="120"/>
      <c r="C366" s="280"/>
      <c r="D366" s="120"/>
      <c r="E366" s="120"/>
      <c r="F366" s="120"/>
      <c r="I366" s="301"/>
    </row>
    <row r="367" spans="1:9" s="281" customFormat="1">
      <c r="A367" s="280"/>
      <c r="B367" s="120"/>
      <c r="C367" s="280"/>
      <c r="D367" s="120"/>
      <c r="E367" s="120"/>
      <c r="F367" s="120"/>
      <c r="I367" s="301"/>
    </row>
    <row r="368" spans="1:9" s="281" customFormat="1">
      <c r="A368" s="280"/>
      <c r="B368" s="120"/>
      <c r="C368" s="280"/>
      <c r="D368" s="120"/>
      <c r="E368" s="120"/>
      <c r="F368" s="120"/>
      <c r="I368" s="301"/>
    </row>
    <row r="369" spans="1:9" s="281" customFormat="1">
      <c r="A369" s="280"/>
      <c r="B369" s="120"/>
      <c r="C369" s="280"/>
      <c r="D369" s="120"/>
      <c r="E369" s="120"/>
      <c r="F369" s="120"/>
      <c r="I369" s="301"/>
    </row>
    <row r="370" spans="1:9" s="281" customFormat="1">
      <c r="A370" s="280"/>
      <c r="B370" s="120"/>
      <c r="C370" s="280"/>
      <c r="D370" s="120"/>
      <c r="E370" s="120"/>
      <c r="F370" s="120"/>
      <c r="I370" s="301"/>
    </row>
    <row r="371" spans="1:9" s="281" customFormat="1">
      <c r="A371" s="280"/>
      <c r="B371" s="120"/>
      <c r="C371" s="280"/>
      <c r="D371" s="120"/>
      <c r="E371" s="120"/>
      <c r="F371" s="120"/>
      <c r="I371" s="301"/>
    </row>
    <row r="372" spans="1:9" s="281" customFormat="1">
      <c r="A372" s="280"/>
      <c r="B372" s="120"/>
      <c r="C372" s="280"/>
      <c r="D372" s="120"/>
      <c r="E372" s="120"/>
      <c r="F372" s="120"/>
      <c r="I372" s="301"/>
    </row>
    <row r="373" spans="1:9" s="281" customFormat="1">
      <c r="A373" s="280"/>
      <c r="B373" s="120"/>
      <c r="C373" s="280"/>
      <c r="D373" s="120"/>
      <c r="E373" s="120"/>
      <c r="F373" s="120"/>
      <c r="I373" s="301"/>
    </row>
    <row r="374" spans="1:9" s="281" customFormat="1">
      <c r="A374" s="280"/>
      <c r="B374" s="120"/>
      <c r="C374" s="280"/>
      <c r="D374" s="120"/>
      <c r="E374" s="120"/>
      <c r="F374" s="120"/>
      <c r="I374" s="301"/>
    </row>
    <row r="375" spans="1:9" s="281" customFormat="1">
      <c r="A375" s="280"/>
      <c r="B375" s="120"/>
      <c r="C375" s="280"/>
      <c r="D375" s="120"/>
      <c r="E375" s="120"/>
      <c r="F375" s="120"/>
      <c r="I375" s="301"/>
    </row>
    <row r="376" spans="1:9" s="281" customFormat="1">
      <c r="A376" s="280"/>
      <c r="B376" s="120"/>
      <c r="C376" s="280"/>
      <c r="D376" s="120"/>
      <c r="E376" s="120"/>
      <c r="F376" s="120"/>
      <c r="I376" s="301"/>
    </row>
    <row r="377" spans="1:9" s="281" customFormat="1">
      <c r="A377" s="280"/>
      <c r="B377" s="120"/>
      <c r="C377" s="280"/>
      <c r="D377" s="120"/>
      <c r="E377" s="120"/>
      <c r="F377" s="120"/>
      <c r="I377" s="301"/>
    </row>
    <row r="378" spans="1:9" s="281" customFormat="1">
      <c r="A378" s="280"/>
      <c r="B378" s="120"/>
      <c r="C378" s="280"/>
      <c r="D378" s="120"/>
      <c r="E378" s="120"/>
      <c r="F378" s="120"/>
      <c r="I378" s="301"/>
    </row>
    <row r="379" spans="1:9" s="281" customFormat="1">
      <c r="A379" s="280"/>
      <c r="B379" s="120"/>
      <c r="C379" s="280"/>
      <c r="D379" s="120"/>
      <c r="E379" s="120"/>
      <c r="F379" s="120"/>
      <c r="I379" s="301"/>
    </row>
    <row r="380" spans="1:9" s="281" customFormat="1">
      <c r="A380" s="280"/>
      <c r="B380" s="120"/>
      <c r="C380" s="280"/>
      <c r="D380" s="120"/>
      <c r="E380" s="120"/>
      <c r="F380" s="120"/>
      <c r="I380" s="301"/>
    </row>
    <row r="381" spans="1:9" s="281" customFormat="1">
      <c r="A381" s="280"/>
      <c r="B381" s="120"/>
      <c r="C381" s="280"/>
      <c r="D381" s="120"/>
      <c r="E381" s="120"/>
      <c r="F381" s="120"/>
      <c r="I381" s="301"/>
    </row>
    <row r="382" spans="1:9" s="281" customFormat="1">
      <c r="A382" s="280"/>
      <c r="B382" s="120"/>
      <c r="C382" s="280"/>
      <c r="D382" s="120"/>
      <c r="E382" s="120"/>
      <c r="F382" s="120"/>
      <c r="I382" s="301"/>
    </row>
    <row r="383" spans="1:9" s="281" customFormat="1">
      <c r="A383" s="280"/>
      <c r="B383" s="120"/>
      <c r="C383" s="280"/>
      <c r="D383" s="120"/>
      <c r="E383" s="120"/>
      <c r="F383" s="120"/>
      <c r="I383" s="301"/>
    </row>
    <row r="384" spans="1:9" s="281" customFormat="1">
      <c r="A384" s="280"/>
      <c r="B384" s="120"/>
      <c r="C384" s="280"/>
      <c r="D384" s="120"/>
      <c r="E384" s="120"/>
      <c r="F384" s="120"/>
      <c r="I384" s="301"/>
    </row>
    <row r="385" spans="1:9" s="281" customFormat="1">
      <c r="A385" s="280"/>
      <c r="B385" s="120"/>
      <c r="C385" s="280"/>
      <c r="D385" s="120"/>
      <c r="E385" s="120"/>
      <c r="F385" s="120"/>
      <c r="I385" s="301"/>
    </row>
    <row r="386" spans="1:9" s="281" customFormat="1">
      <c r="A386" s="280"/>
      <c r="B386" s="120"/>
      <c r="C386" s="280"/>
      <c r="D386" s="120"/>
      <c r="E386" s="120"/>
      <c r="F386" s="120"/>
      <c r="I386" s="301"/>
    </row>
    <row r="387" spans="1:9" s="281" customFormat="1">
      <c r="A387" s="280"/>
      <c r="B387" s="120"/>
      <c r="C387" s="280"/>
      <c r="D387" s="120"/>
      <c r="E387" s="120"/>
      <c r="F387" s="120"/>
      <c r="I387" s="301"/>
    </row>
    <row r="388" spans="1:9" s="281" customFormat="1">
      <c r="A388" s="280"/>
      <c r="B388" s="120"/>
      <c r="C388" s="280"/>
      <c r="D388" s="120"/>
      <c r="E388" s="120"/>
      <c r="F388" s="120"/>
      <c r="I388" s="301"/>
    </row>
    <row r="389" spans="1:9" s="281" customFormat="1">
      <c r="A389" s="280"/>
      <c r="B389" s="120"/>
      <c r="C389" s="280"/>
      <c r="D389" s="120"/>
      <c r="E389" s="120"/>
      <c r="F389" s="120"/>
      <c r="I389" s="301"/>
    </row>
    <row r="390" spans="1:9" s="281" customFormat="1">
      <c r="A390" s="280"/>
      <c r="B390" s="120"/>
      <c r="C390" s="280"/>
      <c r="D390" s="120"/>
      <c r="E390" s="120"/>
      <c r="F390" s="120"/>
      <c r="I390" s="301"/>
    </row>
    <row r="391" spans="1:9" s="281" customFormat="1">
      <c r="A391" s="280"/>
      <c r="B391" s="120"/>
      <c r="C391" s="280"/>
      <c r="D391" s="120"/>
      <c r="E391" s="120"/>
      <c r="F391" s="120"/>
      <c r="I391" s="301"/>
    </row>
    <row r="392" spans="1:9" s="281" customFormat="1">
      <c r="A392" s="280"/>
      <c r="B392" s="120"/>
      <c r="C392" s="280"/>
      <c r="D392" s="120"/>
      <c r="E392" s="120"/>
      <c r="F392" s="120"/>
      <c r="I392" s="301"/>
    </row>
    <row r="393" spans="1:9" s="281" customFormat="1">
      <c r="A393" s="280"/>
      <c r="B393" s="120"/>
      <c r="C393" s="280"/>
      <c r="D393" s="120"/>
      <c r="E393" s="120"/>
      <c r="F393" s="120"/>
      <c r="I393" s="301"/>
    </row>
    <row r="394" spans="1:9" s="281" customFormat="1">
      <c r="A394" s="280"/>
      <c r="B394" s="120"/>
      <c r="C394" s="280"/>
      <c r="D394" s="120"/>
      <c r="E394" s="120"/>
      <c r="F394" s="120"/>
      <c r="I394" s="301"/>
    </row>
    <row r="395" spans="1:9" s="281" customFormat="1">
      <c r="A395" s="280"/>
      <c r="B395" s="120"/>
      <c r="C395" s="280"/>
      <c r="D395" s="120"/>
      <c r="E395" s="120"/>
      <c r="F395" s="120"/>
      <c r="I395" s="301"/>
    </row>
    <row r="396" spans="1:9" s="281" customFormat="1">
      <c r="A396" s="280"/>
      <c r="B396" s="120"/>
      <c r="C396" s="280"/>
      <c r="D396" s="120"/>
      <c r="E396" s="120"/>
      <c r="F396" s="120"/>
      <c r="I396" s="301"/>
    </row>
    <row r="397" spans="1:9" s="281" customFormat="1">
      <c r="A397" s="280"/>
      <c r="B397" s="120"/>
      <c r="C397" s="280"/>
      <c r="D397" s="120"/>
      <c r="E397" s="120"/>
      <c r="F397" s="120"/>
      <c r="I397" s="301"/>
    </row>
    <row r="398" spans="1:9" s="281" customFormat="1">
      <c r="A398" s="280"/>
      <c r="B398" s="120"/>
      <c r="C398" s="280"/>
      <c r="D398" s="120"/>
      <c r="E398" s="120"/>
      <c r="F398" s="120"/>
      <c r="I398" s="301"/>
    </row>
    <row r="399" spans="1:9" s="281" customFormat="1">
      <c r="A399" s="280"/>
      <c r="B399" s="120"/>
      <c r="C399" s="280"/>
      <c r="D399" s="120"/>
      <c r="E399" s="120"/>
      <c r="F399" s="120"/>
      <c r="I399" s="301"/>
    </row>
    <row r="400" spans="1:9" s="281" customFormat="1">
      <c r="A400" s="280"/>
      <c r="B400" s="120"/>
      <c r="C400" s="280"/>
      <c r="D400" s="120"/>
      <c r="E400" s="120"/>
      <c r="F400" s="120"/>
      <c r="I400" s="301"/>
    </row>
    <row r="401" spans="1:9" s="281" customFormat="1">
      <c r="A401" s="280"/>
      <c r="B401" s="120"/>
      <c r="C401" s="280"/>
      <c r="D401" s="120"/>
      <c r="E401" s="120"/>
      <c r="F401" s="120"/>
      <c r="I401" s="301"/>
    </row>
    <row r="402" spans="1:9" s="281" customFormat="1">
      <c r="A402" s="280"/>
      <c r="B402" s="120"/>
      <c r="C402" s="280"/>
      <c r="D402" s="120"/>
      <c r="E402" s="120"/>
      <c r="F402" s="120"/>
      <c r="I402" s="301"/>
    </row>
    <row r="403" spans="1:9" s="281" customFormat="1">
      <c r="A403" s="280"/>
      <c r="B403" s="120"/>
      <c r="C403" s="280"/>
      <c r="D403" s="120"/>
      <c r="E403" s="120"/>
      <c r="F403" s="120"/>
      <c r="I403" s="301"/>
    </row>
    <row r="404" spans="1:9" s="281" customFormat="1">
      <c r="A404" s="280"/>
      <c r="B404" s="120"/>
      <c r="C404" s="280"/>
      <c r="D404" s="120"/>
      <c r="E404" s="120"/>
      <c r="F404" s="120"/>
      <c r="I404" s="301"/>
    </row>
    <row r="405" spans="1:9" s="281" customFormat="1">
      <c r="A405" s="280"/>
      <c r="B405" s="120"/>
      <c r="C405" s="280"/>
      <c r="D405" s="120"/>
      <c r="E405" s="120"/>
      <c r="F405" s="120"/>
      <c r="I405" s="301"/>
    </row>
    <row r="406" spans="1:9" s="281" customFormat="1">
      <c r="A406" s="280"/>
      <c r="B406" s="120"/>
      <c r="C406" s="280"/>
      <c r="D406" s="120"/>
      <c r="E406" s="120"/>
      <c r="F406" s="120"/>
      <c r="I406" s="301"/>
    </row>
    <row r="407" spans="1:9" s="281" customFormat="1">
      <c r="A407" s="280"/>
      <c r="B407" s="120"/>
      <c r="C407" s="280"/>
      <c r="D407" s="120"/>
      <c r="E407" s="120"/>
      <c r="F407" s="120"/>
      <c r="I407" s="301"/>
    </row>
    <row r="408" spans="1:9" s="281" customFormat="1">
      <c r="A408" s="280"/>
      <c r="B408" s="120"/>
      <c r="C408" s="280"/>
      <c r="D408" s="120"/>
      <c r="E408" s="120"/>
      <c r="F408" s="120"/>
      <c r="I408" s="301"/>
    </row>
    <row r="409" spans="1:9" s="281" customFormat="1">
      <c r="A409" s="280"/>
      <c r="B409" s="120"/>
      <c r="C409" s="280"/>
      <c r="D409" s="120"/>
      <c r="E409" s="120"/>
      <c r="F409" s="120"/>
      <c r="I409" s="301"/>
    </row>
    <row r="410" spans="1:9" s="281" customFormat="1">
      <c r="A410" s="280"/>
      <c r="B410" s="120"/>
      <c r="C410" s="280"/>
      <c r="D410" s="120"/>
      <c r="E410" s="120"/>
      <c r="F410" s="120"/>
      <c r="I410" s="301"/>
    </row>
    <row r="411" spans="1:9" s="281" customFormat="1">
      <c r="A411" s="280"/>
      <c r="B411" s="120"/>
      <c r="C411" s="280"/>
      <c r="D411" s="120"/>
      <c r="E411" s="120"/>
      <c r="F411" s="120"/>
      <c r="I411" s="301"/>
    </row>
    <row r="412" spans="1:9" s="281" customFormat="1">
      <c r="A412" s="280"/>
      <c r="B412" s="120"/>
      <c r="C412" s="280"/>
      <c r="D412" s="120"/>
      <c r="E412" s="120"/>
      <c r="F412" s="120"/>
      <c r="I412" s="301"/>
    </row>
    <row r="413" spans="1:9" s="281" customFormat="1">
      <c r="A413" s="280"/>
      <c r="B413" s="120"/>
      <c r="C413" s="280"/>
      <c r="D413" s="120"/>
      <c r="E413" s="120"/>
      <c r="F413" s="120"/>
      <c r="I413" s="301"/>
    </row>
    <row r="414" spans="1:9" s="281" customFormat="1">
      <c r="A414" s="280"/>
      <c r="B414" s="120"/>
      <c r="C414" s="280"/>
      <c r="D414" s="120"/>
      <c r="E414" s="120"/>
      <c r="F414" s="120"/>
      <c r="I414" s="301"/>
    </row>
    <row r="415" spans="1:9" s="281" customFormat="1">
      <c r="A415" s="280"/>
      <c r="B415" s="120"/>
      <c r="C415" s="280"/>
      <c r="D415" s="120"/>
      <c r="E415" s="120"/>
      <c r="F415" s="120"/>
      <c r="I415" s="301"/>
    </row>
    <row r="416" spans="1:9" s="281" customFormat="1">
      <c r="A416" s="280"/>
      <c r="B416" s="120"/>
      <c r="C416" s="280"/>
      <c r="D416" s="120"/>
      <c r="E416" s="120"/>
      <c r="F416" s="120"/>
      <c r="I416" s="301"/>
    </row>
    <row r="417" spans="1:9" s="281" customFormat="1">
      <c r="A417" s="280"/>
      <c r="B417" s="120"/>
      <c r="C417" s="280"/>
      <c r="D417" s="120"/>
      <c r="E417" s="120"/>
      <c r="F417" s="120"/>
      <c r="I417" s="301"/>
    </row>
    <row r="418" spans="1:9" s="281" customFormat="1">
      <c r="A418" s="280"/>
      <c r="B418" s="120"/>
      <c r="C418" s="280"/>
      <c r="D418" s="120"/>
      <c r="E418" s="120"/>
      <c r="F418" s="120"/>
      <c r="I418" s="301"/>
    </row>
    <row r="419" spans="1:9" s="281" customFormat="1">
      <c r="A419" s="280"/>
      <c r="B419" s="120"/>
      <c r="C419" s="280"/>
      <c r="D419" s="120"/>
      <c r="E419" s="120"/>
      <c r="F419" s="120"/>
      <c r="I419" s="301"/>
    </row>
    <row r="420" spans="1:9" s="281" customFormat="1">
      <c r="A420" s="280"/>
      <c r="B420" s="120"/>
      <c r="C420" s="280"/>
      <c r="D420" s="120"/>
      <c r="E420" s="120"/>
      <c r="F420" s="120"/>
      <c r="I420" s="301"/>
    </row>
    <row r="421" spans="1:9" s="281" customFormat="1">
      <c r="A421" s="280"/>
      <c r="B421" s="120"/>
      <c r="C421" s="280"/>
      <c r="D421" s="120"/>
      <c r="E421" s="120"/>
      <c r="F421" s="120"/>
      <c r="I421" s="301"/>
    </row>
    <row r="422" spans="1:9" s="281" customFormat="1">
      <c r="A422" s="280"/>
      <c r="B422" s="120"/>
      <c r="C422" s="280"/>
      <c r="D422" s="120"/>
      <c r="E422" s="120"/>
      <c r="F422" s="120"/>
      <c r="I422" s="301"/>
    </row>
    <row r="423" spans="1:9" s="281" customFormat="1">
      <c r="A423" s="280"/>
      <c r="B423" s="120"/>
      <c r="C423" s="280"/>
      <c r="D423" s="120"/>
      <c r="E423" s="120"/>
      <c r="F423" s="120"/>
      <c r="I423" s="301"/>
    </row>
    <row r="424" spans="1:9" s="281" customFormat="1">
      <c r="A424" s="280"/>
      <c r="B424" s="120"/>
      <c r="C424" s="280"/>
      <c r="D424" s="120"/>
      <c r="E424" s="120"/>
      <c r="F424" s="120"/>
      <c r="I424" s="301"/>
    </row>
    <row r="425" spans="1:9" s="281" customFormat="1">
      <c r="A425" s="280"/>
      <c r="B425" s="120"/>
      <c r="C425" s="280"/>
      <c r="D425" s="120"/>
      <c r="E425" s="120"/>
      <c r="F425" s="120"/>
      <c r="I425" s="301"/>
    </row>
    <row r="426" spans="1:9" s="281" customFormat="1">
      <c r="A426" s="280"/>
      <c r="B426" s="120"/>
      <c r="C426" s="280"/>
      <c r="D426" s="120"/>
      <c r="E426" s="120"/>
      <c r="F426" s="120"/>
      <c r="I426" s="301"/>
    </row>
    <row r="427" spans="1:9" s="281" customFormat="1">
      <c r="A427" s="280"/>
      <c r="B427" s="120"/>
      <c r="C427" s="280"/>
      <c r="D427" s="120"/>
      <c r="E427" s="120"/>
      <c r="F427" s="120"/>
      <c r="I427" s="301"/>
    </row>
    <row r="428" spans="1:9" s="281" customFormat="1">
      <c r="A428" s="280"/>
      <c r="B428" s="120"/>
      <c r="C428" s="280"/>
      <c r="D428" s="120"/>
      <c r="E428" s="120"/>
      <c r="F428" s="120"/>
      <c r="I428" s="301"/>
    </row>
    <row r="429" spans="1:9" s="281" customFormat="1">
      <c r="A429" s="280"/>
      <c r="B429" s="120"/>
      <c r="C429" s="280"/>
      <c r="D429" s="120"/>
      <c r="E429" s="120"/>
      <c r="F429" s="120"/>
      <c r="I429" s="301"/>
    </row>
    <row r="430" spans="1:9" s="281" customFormat="1">
      <c r="A430" s="280"/>
      <c r="B430" s="120"/>
      <c r="C430" s="280"/>
      <c r="D430" s="120"/>
      <c r="E430" s="120"/>
      <c r="F430" s="120"/>
      <c r="I430" s="301"/>
    </row>
    <row r="431" spans="1:9" s="281" customFormat="1">
      <c r="A431" s="280"/>
      <c r="B431" s="120"/>
      <c r="C431" s="280"/>
      <c r="D431" s="120"/>
      <c r="E431" s="120"/>
      <c r="F431" s="120"/>
      <c r="I431" s="301"/>
    </row>
    <row r="432" spans="1:9" s="281" customFormat="1">
      <c r="A432" s="280"/>
      <c r="B432" s="120"/>
      <c r="C432" s="280"/>
      <c r="D432" s="120"/>
      <c r="E432" s="120"/>
      <c r="F432" s="120"/>
      <c r="I432" s="301"/>
    </row>
    <row r="433" spans="1:9" s="281" customFormat="1">
      <c r="A433" s="280"/>
      <c r="B433" s="120"/>
      <c r="C433" s="280"/>
      <c r="D433" s="120"/>
      <c r="E433" s="120"/>
      <c r="F433" s="120"/>
      <c r="I433" s="301"/>
    </row>
    <row r="434" spans="1:9" s="281" customFormat="1">
      <c r="A434" s="280"/>
      <c r="B434" s="120"/>
      <c r="C434" s="280"/>
      <c r="D434" s="120"/>
      <c r="E434" s="120"/>
      <c r="F434" s="120"/>
      <c r="I434" s="301"/>
    </row>
    <row r="435" spans="1:9" s="281" customFormat="1">
      <c r="A435" s="280"/>
      <c r="B435" s="120"/>
      <c r="C435" s="280"/>
      <c r="D435" s="120"/>
      <c r="E435" s="120"/>
      <c r="F435" s="120"/>
      <c r="I435" s="301"/>
    </row>
    <row r="436" spans="1:9" s="281" customFormat="1">
      <c r="A436" s="280"/>
      <c r="B436" s="120"/>
      <c r="C436" s="280"/>
      <c r="D436" s="120"/>
      <c r="E436" s="120"/>
      <c r="F436" s="120"/>
      <c r="I436" s="301"/>
    </row>
    <row r="437" spans="1:9" s="281" customFormat="1">
      <c r="A437" s="280"/>
      <c r="B437" s="120"/>
      <c r="C437" s="280"/>
      <c r="D437" s="120"/>
      <c r="E437" s="120"/>
      <c r="F437" s="120"/>
      <c r="I437" s="301"/>
    </row>
    <row r="438" spans="1:9" s="281" customFormat="1">
      <c r="A438" s="280"/>
      <c r="B438" s="120"/>
      <c r="C438" s="280"/>
      <c r="D438" s="120"/>
      <c r="E438" s="120"/>
      <c r="F438" s="120"/>
      <c r="I438" s="301"/>
    </row>
    <row r="439" spans="1:9" s="281" customFormat="1">
      <c r="A439" s="280"/>
      <c r="B439" s="120"/>
      <c r="C439" s="280"/>
      <c r="D439" s="120"/>
      <c r="E439" s="120"/>
      <c r="F439" s="120"/>
      <c r="I439" s="301"/>
    </row>
    <row r="440" spans="1:9" s="281" customFormat="1">
      <c r="A440" s="280"/>
      <c r="B440" s="120"/>
      <c r="C440" s="280"/>
      <c r="D440" s="120"/>
      <c r="E440" s="120"/>
      <c r="F440" s="120"/>
      <c r="I440" s="301"/>
    </row>
    <row r="441" spans="1:9" s="281" customFormat="1">
      <c r="A441" s="280"/>
      <c r="B441" s="120"/>
      <c r="C441" s="280"/>
      <c r="D441" s="120"/>
      <c r="E441" s="120"/>
      <c r="F441" s="120"/>
      <c r="I441" s="301"/>
    </row>
    <row r="442" spans="1:9" s="281" customFormat="1">
      <c r="A442" s="280"/>
      <c r="B442" s="120"/>
      <c r="C442" s="280"/>
      <c r="D442" s="120"/>
      <c r="E442" s="120"/>
      <c r="F442" s="120"/>
      <c r="I442" s="301"/>
    </row>
    <row r="443" spans="1:9" s="281" customFormat="1">
      <c r="A443" s="280"/>
      <c r="B443" s="120"/>
      <c r="C443" s="280"/>
      <c r="D443" s="120"/>
      <c r="E443" s="120"/>
      <c r="F443" s="120"/>
      <c r="I443" s="301"/>
    </row>
    <row r="444" spans="1:9" s="281" customFormat="1">
      <c r="A444" s="280"/>
      <c r="B444" s="120"/>
      <c r="C444" s="280"/>
      <c r="D444" s="120"/>
      <c r="E444" s="120"/>
      <c r="F444" s="120"/>
      <c r="I444" s="301"/>
    </row>
    <row r="445" spans="1:9" s="281" customFormat="1">
      <c r="A445" s="280"/>
      <c r="B445" s="120"/>
      <c r="C445" s="280"/>
      <c r="D445" s="120"/>
      <c r="E445" s="120"/>
      <c r="F445" s="120"/>
      <c r="I445" s="301"/>
    </row>
    <row r="446" spans="1:9" s="281" customFormat="1">
      <c r="A446" s="280"/>
      <c r="B446" s="120"/>
      <c r="C446" s="280"/>
      <c r="D446" s="120"/>
      <c r="E446" s="120"/>
      <c r="F446" s="120"/>
      <c r="I446" s="301"/>
    </row>
    <row r="447" spans="1:9" s="281" customFormat="1">
      <c r="A447" s="280"/>
      <c r="B447" s="120"/>
      <c r="C447" s="280"/>
      <c r="D447" s="120"/>
      <c r="E447" s="120"/>
      <c r="F447" s="120"/>
      <c r="I447" s="301"/>
    </row>
    <row r="448" spans="1:9" s="281" customFormat="1">
      <c r="A448" s="280"/>
      <c r="B448" s="120"/>
      <c r="C448" s="280"/>
      <c r="D448" s="120"/>
      <c r="E448" s="120"/>
      <c r="F448" s="120"/>
      <c r="I448" s="301"/>
    </row>
    <row r="449" spans="1:9" s="281" customFormat="1">
      <c r="A449" s="280"/>
      <c r="B449" s="120"/>
      <c r="C449" s="280"/>
      <c r="D449" s="120"/>
      <c r="E449" s="120"/>
      <c r="F449" s="120"/>
      <c r="I449" s="301"/>
    </row>
    <row r="450" spans="1:9" s="281" customFormat="1">
      <c r="A450" s="280"/>
      <c r="B450" s="120"/>
      <c r="C450" s="280"/>
      <c r="D450" s="120"/>
      <c r="E450" s="120"/>
      <c r="F450" s="120"/>
      <c r="I450" s="301"/>
    </row>
    <row r="451" spans="1:9" s="281" customFormat="1">
      <c r="A451" s="280"/>
      <c r="B451" s="120"/>
      <c r="C451" s="280"/>
      <c r="D451" s="120"/>
      <c r="E451" s="120"/>
      <c r="F451" s="120"/>
      <c r="I451" s="301"/>
    </row>
    <row r="452" spans="1:9" s="281" customFormat="1">
      <c r="A452" s="280"/>
      <c r="B452" s="120"/>
      <c r="C452" s="280"/>
      <c r="D452" s="120"/>
      <c r="E452" s="120"/>
      <c r="F452" s="120"/>
      <c r="I452" s="301"/>
    </row>
    <row r="453" spans="1:9" s="281" customFormat="1">
      <c r="A453" s="280"/>
      <c r="B453" s="120"/>
      <c r="C453" s="280"/>
      <c r="D453" s="120"/>
      <c r="E453" s="120"/>
      <c r="F453" s="120"/>
      <c r="I453" s="301"/>
    </row>
    <row r="454" spans="1:9" s="281" customFormat="1">
      <c r="A454" s="280"/>
      <c r="B454" s="120"/>
      <c r="C454" s="280"/>
      <c r="D454" s="120"/>
      <c r="E454" s="120"/>
      <c r="F454" s="120"/>
      <c r="I454" s="301"/>
    </row>
    <row r="455" spans="1:9" s="281" customFormat="1">
      <c r="A455" s="280"/>
      <c r="B455" s="120"/>
      <c r="C455" s="280"/>
      <c r="D455" s="120"/>
      <c r="E455" s="120"/>
      <c r="F455" s="120"/>
      <c r="I455" s="301"/>
    </row>
    <row r="456" spans="1:9" s="281" customFormat="1">
      <c r="A456" s="280"/>
      <c r="B456" s="120"/>
      <c r="C456" s="280"/>
      <c r="D456" s="120"/>
      <c r="E456" s="120"/>
      <c r="F456" s="120"/>
      <c r="I456" s="301"/>
    </row>
    <row r="457" spans="1:9" s="281" customFormat="1">
      <c r="A457" s="280"/>
      <c r="B457" s="120"/>
      <c r="C457" s="280"/>
      <c r="D457" s="120"/>
      <c r="E457" s="120"/>
      <c r="F457" s="120"/>
      <c r="I457" s="301"/>
    </row>
    <row r="458" spans="1:9" s="281" customFormat="1">
      <c r="A458" s="280"/>
      <c r="B458" s="120"/>
      <c r="C458" s="280"/>
      <c r="D458" s="120"/>
      <c r="E458" s="120"/>
      <c r="F458" s="120"/>
      <c r="I458" s="301"/>
    </row>
    <row r="459" spans="1:9" s="281" customFormat="1">
      <c r="A459" s="280"/>
      <c r="B459" s="120"/>
      <c r="C459" s="280"/>
      <c r="D459" s="120"/>
      <c r="E459" s="120"/>
      <c r="F459" s="120"/>
      <c r="I459" s="301"/>
    </row>
    <row r="460" spans="1:9" s="281" customFormat="1">
      <c r="A460" s="280"/>
      <c r="B460" s="120"/>
      <c r="C460" s="280"/>
      <c r="D460" s="120"/>
      <c r="E460" s="120"/>
      <c r="F460" s="120"/>
      <c r="I460" s="301"/>
    </row>
    <row r="461" spans="1:9" s="281" customFormat="1">
      <c r="A461" s="280"/>
      <c r="B461" s="120"/>
      <c r="C461" s="280"/>
      <c r="D461" s="120"/>
      <c r="E461" s="120"/>
      <c r="F461" s="120"/>
      <c r="I461" s="301"/>
    </row>
    <row r="462" spans="1:9" s="281" customFormat="1">
      <c r="A462" s="280"/>
      <c r="B462" s="120"/>
      <c r="C462" s="280"/>
      <c r="D462" s="120"/>
      <c r="E462" s="120"/>
      <c r="F462" s="120"/>
      <c r="I462" s="301"/>
    </row>
    <row r="463" spans="1:9" s="281" customFormat="1">
      <c r="A463" s="280"/>
      <c r="B463" s="120"/>
      <c r="C463" s="280"/>
      <c r="D463" s="120"/>
      <c r="E463" s="120"/>
      <c r="F463" s="120"/>
      <c r="I463" s="301"/>
    </row>
    <row r="464" spans="1:9" s="281" customFormat="1">
      <c r="A464" s="280"/>
      <c r="B464" s="120"/>
      <c r="C464" s="280"/>
      <c r="D464" s="120"/>
      <c r="E464" s="120"/>
      <c r="F464" s="120"/>
      <c r="I464" s="301"/>
    </row>
    <row r="465" spans="1:9" s="281" customFormat="1">
      <c r="A465" s="280"/>
      <c r="B465" s="120"/>
      <c r="C465" s="280"/>
      <c r="D465" s="120"/>
      <c r="E465" s="120"/>
      <c r="F465" s="120"/>
      <c r="I465" s="301"/>
    </row>
    <row r="466" spans="1:9" s="281" customFormat="1">
      <c r="A466" s="280"/>
      <c r="B466" s="120"/>
      <c r="C466" s="280"/>
      <c r="D466" s="120"/>
      <c r="E466" s="120"/>
      <c r="F466" s="120"/>
      <c r="I466" s="301"/>
    </row>
    <row r="467" spans="1:9" s="281" customFormat="1">
      <c r="A467" s="280"/>
      <c r="B467" s="120"/>
      <c r="C467" s="280"/>
      <c r="D467" s="120"/>
      <c r="E467" s="120"/>
      <c r="F467" s="120"/>
      <c r="I467" s="301"/>
    </row>
    <row r="468" spans="1:9" s="281" customFormat="1">
      <c r="A468" s="280"/>
      <c r="B468" s="120"/>
      <c r="C468" s="280"/>
      <c r="D468" s="120"/>
      <c r="E468" s="120"/>
      <c r="F468" s="120"/>
      <c r="I468" s="301"/>
    </row>
    <row r="469" spans="1:9" s="281" customFormat="1">
      <c r="A469" s="280"/>
      <c r="B469" s="120"/>
      <c r="C469" s="280"/>
      <c r="D469" s="120"/>
      <c r="E469" s="120"/>
      <c r="F469" s="120"/>
      <c r="I469" s="301"/>
    </row>
    <row r="470" spans="1:9" s="281" customFormat="1">
      <c r="A470" s="280"/>
      <c r="B470" s="120"/>
      <c r="C470" s="280"/>
      <c r="D470" s="120"/>
      <c r="E470" s="120"/>
      <c r="F470" s="120"/>
      <c r="I470" s="301"/>
    </row>
    <row r="471" spans="1:9" s="281" customFormat="1">
      <c r="A471" s="280"/>
      <c r="B471" s="120"/>
      <c r="C471" s="280"/>
      <c r="D471" s="120"/>
      <c r="E471" s="120"/>
      <c r="F471" s="120"/>
      <c r="I471" s="301"/>
    </row>
    <row r="472" spans="1:9" s="281" customFormat="1">
      <c r="A472" s="280"/>
      <c r="B472" s="120"/>
      <c r="C472" s="280"/>
      <c r="D472" s="120"/>
      <c r="E472" s="120"/>
      <c r="F472" s="120"/>
      <c r="I472" s="301"/>
    </row>
    <row r="473" spans="1:9" s="281" customFormat="1">
      <c r="A473" s="280"/>
      <c r="B473" s="120"/>
      <c r="C473" s="280"/>
      <c r="D473" s="120"/>
      <c r="E473" s="120"/>
      <c r="F473" s="120"/>
      <c r="I473" s="301"/>
    </row>
    <row r="474" spans="1:9" s="281" customFormat="1">
      <c r="A474" s="280"/>
      <c r="B474" s="120"/>
      <c r="C474" s="280"/>
      <c r="D474" s="120"/>
      <c r="E474" s="120"/>
      <c r="F474" s="120"/>
      <c r="I474" s="301"/>
    </row>
    <row r="475" spans="1:9" s="281" customFormat="1">
      <c r="A475" s="280"/>
      <c r="B475" s="120"/>
      <c r="C475" s="280"/>
      <c r="D475" s="120"/>
      <c r="E475" s="120"/>
      <c r="F475" s="120"/>
      <c r="I475" s="301"/>
    </row>
    <row r="476" spans="1:9" s="281" customFormat="1">
      <c r="A476" s="280"/>
      <c r="B476" s="120"/>
      <c r="C476" s="280"/>
      <c r="D476" s="120"/>
      <c r="E476" s="120"/>
      <c r="F476" s="120"/>
      <c r="I476" s="301"/>
    </row>
    <row r="477" spans="1:9" s="281" customFormat="1">
      <c r="A477" s="280"/>
      <c r="B477" s="120"/>
      <c r="C477" s="280"/>
      <c r="D477" s="120"/>
      <c r="E477" s="120"/>
      <c r="F477" s="120"/>
      <c r="I477" s="301"/>
    </row>
    <row r="478" spans="1:9" s="281" customFormat="1">
      <c r="A478" s="280"/>
      <c r="B478" s="120"/>
      <c r="C478" s="280"/>
      <c r="D478" s="120"/>
      <c r="E478" s="120"/>
      <c r="F478" s="120"/>
      <c r="I478" s="301"/>
    </row>
    <row r="479" spans="1:9" s="281" customFormat="1">
      <c r="A479" s="280"/>
      <c r="B479" s="120"/>
      <c r="C479" s="280"/>
      <c r="D479" s="120"/>
      <c r="E479" s="120"/>
      <c r="F479" s="120"/>
      <c r="I479" s="301"/>
    </row>
    <row r="480" spans="1:9" s="281" customFormat="1">
      <c r="A480" s="280"/>
      <c r="B480" s="120"/>
      <c r="C480" s="280"/>
      <c r="D480" s="120"/>
      <c r="E480" s="120"/>
      <c r="F480" s="120"/>
      <c r="I480" s="301"/>
    </row>
    <row r="481" spans="1:9" s="281" customFormat="1">
      <c r="A481" s="280"/>
      <c r="B481" s="120"/>
      <c r="C481" s="280"/>
      <c r="D481" s="120"/>
      <c r="E481" s="120"/>
      <c r="F481" s="120"/>
      <c r="I481" s="301"/>
    </row>
    <row r="482" spans="1:9" s="281" customFormat="1">
      <c r="A482" s="280"/>
      <c r="B482" s="120"/>
      <c r="C482" s="280"/>
      <c r="D482" s="120"/>
      <c r="E482" s="120"/>
      <c r="F482" s="120"/>
      <c r="I482" s="301"/>
    </row>
    <row r="483" spans="1:9" s="281" customFormat="1">
      <c r="A483" s="280"/>
      <c r="B483" s="120"/>
      <c r="C483" s="280"/>
      <c r="D483" s="120"/>
      <c r="E483" s="120"/>
      <c r="F483" s="120"/>
      <c r="I483" s="301"/>
    </row>
    <row r="484" spans="1:9" s="281" customFormat="1">
      <c r="A484" s="280"/>
      <c r="B484" s="120"/>
      <c r="C484" s="280"/>
      <c r="D484" s="120"/>
      <c r="E484" s="120"/>
      <c r="F484" s="120"/>
      <c r="I484" s="301"/>
    </row>
    <row r="485" spans="1:9" s="281" customFormat="1">
      <c r="A485" s="280"/>
      <c r="B485" s="120"/>
      <c r="C485" s="280"/>
      <c r="D485" s="120"/>
      <c r="E485" s="120"/>
      <c r="F485" s="120"/>
      <c r="I485" s="301"/>
    </row>
    <row r="486" spans="1:9" s="281" customFormat="1">
      <c r="A486" s="280"/>
      <c r="B486" s="120"/>
      <c r="C486" s="280"/>
      <c r="D486" s="120"/>
      <c r="E486" s="120"/>
      <c r="F486" s="120"/>
      <c r="I486" s="301"/>
    </row>
    <row r="487" spans="1:9" s="281" customFormat="1">
      <c r="A487" s="280"/>
      <c r="B487" s="120"/>
      <c r="C487" s="280"/>
      <c r="D487" s="120"/>
      <c r="E487" s="120"/>
      <c r="F487" s="120"/>
      <c r="I487" s="301"/>
    </row>
    <row r="488" spans="1:9" s="281" customFormat="1">
      <c r="A488" s="280"/>
      <c r="B488" s="120"/>
      <c r="C488" s="280"/>
      <c r="D488" s="120"/>
      <c r="E488" s="120"/>
      <c r="F488" s="120"/>
      <c r="I488" s="301"/>
    </row>
    <row r="489" spans="1:9" s="281" customFormat="1">
      <c r="A489" s="280"/>
      <c r="B489" s="120"/>
      <c r="C489" s="280"/>
      <c r="D489" s="120"/>
      <c r="E489" s="120"/>
      <c r="F489" s="120"/>
      <c r="I489" s="301"/>
    </row>
    <row r="490" spans="1:9" s="281" customFormat="1">
      <c r="A490" s="280"/>
      <c r="B490" s="120"/>
      <c r="C490" s="280"/>
      <c r="D490" s="120"/>
      <c r="E490" s="120"/>
      <c r="F490" s="120"/>
      <c r="I490" s="301"/>
    </row>
    <row r="491" spans="1:9" s="281" customFormat="1">
      <c r="A491" s="280"/>
      <c r="B491" s="120"/>
      <c r="C491" s="280"/>
      <c r="D491" s="120"/>
      <c r="E491" s="120"/>
      <c r="F491" s="120"/>
      <c r="I491" s="301"/>
    </row>
    <row r="492" spans="1:9" s="281" customFormat="1">
      <c r="A492" s="280"/>
      <c r="B492" s="120"/>
      <c r="C492" s="280"/>
      <c r="D492" s="120"/>
      <c r="E492" s="120"/>
      <c r="F492" s="120"/>
      <c r="I492" s="301"/>
    </row>
    <row r="493" spans="1:9" s="281" customFormat="1">
      <c r="A493" s="280"/>
      <c r="B493" s="120"/>
      <c r="C493" s="280"/>
      <c r="D493" s="120"/>
      <c r="E493" s="120"/>
      <c r="F493" s="120"/>
      <c r="I493" s="301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scale="9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E9" sqref="E9"/>
    </sheetView>
  </sheetViews>
  <sheetFormatPr defaultColWidth="9.140625"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1" t="s">
        <v>204</v>
      </c>
      <c r="B2" s="351"/>
      <c r="C2" s="351"/>
      <c r="D2" s="351"/>
      <c r="E2" s="351"/>
      <c r="F2" s="351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2" t="s">
        <v>786</v>
      </c>
      <c r="B4" s="352"/>
      <c r="C4" s="352"/>
      <c r="D4" s="352"/>
      <c r="E4" s="352"/>
      <c r="F4" s="352"/>
    </row>
    <row r="5" spans="1:8" s="119" customFormat="1" ht="17.25">
      <c r="A5" s="124"/>
      <c r="B5" s="125"/>
      <c r="C5" s="126"/>
      <c r="D5" s="126"/>
      <c r="E5" s="329" t="s">
        <v>731</v>
      </c>
      <c r="F5" s="329"/>
      <c r="H5" s="173"/>
    </row>
    <row r="6" spans="1:8" ht="12.75" customHeight="1">
      <c r="A6" s="353" t="s">
        <v>205</v>
      </c>
      <c r="B6" s="115"/>
      <c r="C6" s="116"/>
      <c r="D6" s="359" t="s">
        <v>206</v>
      </c>
      <c r="E6" s="357" t="s">
        <v>1</v>
      </c>
      <c r="F6" s="358"/>
    </row>
    <row r="7" spans="1:8" s="5" customFormat="1" ht="32.25" customHeight="1">
      <c r="A7" s="354"/>
      <c r="B7" s="118"/>
      <c r="C7" s="117"/>
      <c r="D7" s="360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0</v>
      </c>
      <c r="E9" s="4">
        <f>'hat1'!E8-'hat2'!G7</f>
        <v>0</v>
      </c>
      <c r="F9" s="4">
        <f>'hat1'!F8-'hat2'!H7</f>
        <v>0</v>
      </c>
    </row>
    <row r="10" spans="1:8" ht="9.75" customHeight="1"/>
    <row r="11" spans="1:8" s="15" customFormat="1" ht="21" customHeight="1">
      <c r="A11" s="351" t="s">
        <v>210</v>
      </c>
      <c r="B11" s="351"/>
      <c r="C11" s="351"/>
      <c r="D11" s="351"/>
      <c r="E11" s="351"/>
      <c r="F11" s="351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56" t="s">
        <v>773</v>
      </c>
      <c r="B13" s="356"/>
      <c r="C13" s="356"/>
      <c r="D13" s="356"/>
      <c r="E13" s="356"/>
      <c r="F13" s="356"/>
    </row>
    <row r="14" spans="1:8" s="119" customFormat="1" ht="17.25">
      <c r="A14" s="124"/>
      <c r="B14" s="125"/>
      <c r="C14" s="126"/>
      <c r="D14" s="126"/>
      <c r="E14" s="329" t="s">
        <v>731</v>
      </c>
      <c r="F14" s="329"/>
      <c r="H14" s="173"/>
    </row>
    <row r="15" spans="1:8" ht="29.25" customHeight="1">
      <c r="A15" s="355" t="s">
        <v>672</v>
      </c>
      <c r="B15" s="355" t="s">
        <v>511</v>
      </c>
      <c r="C15" s="355"/>
      <c r="D15" s="349" t="s">
        <v>0</v>
      </c>
      <c r="E15" s="216" t="s">
        <v>211</v>
      </c>
      <c r="F15" s="216"/>
    </row>
    <row r="16" spans="1:8" ht="25.5">
      <c r="A16" s="355"/>
      <c r="B16" s="90" t="s">
        <v>512</v>
      </c>
      <c r="C16" s="91" t="s">
        <v>83</v>
      </c>
      <c r="D16" s="344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0</v>
      </c>
      <c r="E18" s="4">
        <f>E20+E75</f>
        <v>0</v>
      </c>
      <c r="F18" s="4">
        <f>F20+F75</f>
        <v>0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0</v>
      </c>
      <c r="E20" s="4">
        <f>E22+E50</f>
        <v>0</v>
      </c>
      <c r="F20" s="4">
        <f>F22+F50</f>
        <v>0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0</v>
      </c>
      <c r="E50" s="4">
        <f>E57+E61+E71+E72+E73</f>
        <v>0</v>
      </c>
      <c r="F50" s="4">
        <f>F52+F57+F61+F71+F72+F73</f>
        <v>0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0</v>
      </c>
      <c r="E61" s="4">
        <f>E63+E66</f>
        <v>0</v>
      </c>
      <c r="F61" s="4">
        <f>F67</f>
        <v>0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0</v>
      </c>
      <c r="E67" s="16" t="s">
        <v>212</v>
      </c>
      <c r="F67" s="4">
        <f>F69+F70</f>
        <v>0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0</v>
      </c>
      <c r="E69" s="16" t="s">
        <v>212</v>
      </c>
      <c r="F69" s="4"/>
    </row>
    <row r="70" spans="1:6" ht="32.25" customHeight="1">
      <c r="A70" s="99">
        <v>8196</v>
      </c>
      <c r="B70" s="106" t="s">
        <v>705</v>
      </c>
      <c r="C70" s="112"/>
      <c r="D70" s="4">
        <f>F70</f>
        <v>0</v>
      </c>
      <c r="E70" s="16" t="s">
        <v>212</v>
      </c>
      <c r="F70" s="4">
        <f>-E66</f>
        <v>0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4"/>
  <sheetViews>
    <sheetView tabSelected="1" topLeftCell="A910" workbookViewId="0">
      <selection activeCell="J790" sqref="J790"/>
    </sheetView>
  </sheetViews>
  <sheetFormatPr defaultRowHeight="15"/>
  <cols>
    <col min="1" max="1" width="4.710937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49.42578125" style="154" customWidth="1"/>
    <col min="6" max="6" width="12" style="177" customWidth="1"/>
    <col min="7" max="7" width="11.7109375" style="177" customWidth="1"/>
    <col min="8" max="8" width="11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1" t="s">
        <v>729</v>
      </c>
      <c r="B1" s="361"/>
      <c r="C1" s="361"/>
      <c r="D1" s="361"/>
      <c r="E1" s="361"/>
      <c r="F1" s="361"/>
      <c r="G1" s="361"/>
      <c r="H1" s="361"/>
    </row>
    <row r="2" spans="1:10" ht="36" customHeight="1">
      <c r="A2" s="362" t="s">
        <v>787</v>
      </c>
      <c r="B2" s="362"/>
      <c r="C2" s="362"/>
      <c r="D2" s="362"/>
      <c r="E2" s="362"/>
      <c r="F2" s="362"/>
      <c r="G2" s="362"/>
      <c r="H2" s="362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28" t="s">
        <v>318</v>
      </c>
      <c r="B5" s="363" t="s">
        <v>732</v>
      </c>
      <c r="C5" s="364" t="s">
        <v>320</v>
      </c>
      <c r="D5" s="364" t="s">
        <v>321</v>
      </c>
      <c r="E5" s="365" t="s">
        <v>733</v>
      </c>
      <c r="F5" s="328" t="s">
        <v>734</v>
      </c>
      <c r="G5" s="366" t="s">
        <v>735</v>
      </c>
      <c r="H5" s="366"/>
    </row>
    <row r="6" spans="1:10" s="129" customFormat="1" ht="48" customHeight="1">
      <c r="A6" s="328"/>
      <c r="B6" s="363"/>
      <c r="C6" s="364"/>
      <c r="D6" s="364"/>
      <c r="E6" s="365"/>
      <c r="F6" s="328"/>
      <c r="G6" s="171" t="s">
        <v>736</v>
      </c>
      <c r="H6" s="17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1862795</v>
      </c>
      <c r="G8" s="181">
        <f>G9+G126+G168+G224+G411+G461+G515+G589+G712+G825+G911</f>
        <v>1862795</v>
      </c>
      <c r="H8" s="181">
        <f>H9+H126+H168+H224+H411+H461+H515+H589+H712+H825+H911</f>
        <v>0</v>
      </c>
      <c r="J8" s="308">
        <f>'hat3'!E7-'hat6'!G8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5.5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88">
        <f>G15+G16+G17+G18+G19+G20+G21+G22+G23+G24+G25+G26+G27+G28+G29+G30+G31+G32+G33+G34+G35</f>
        <v>401060.5</v>
      </c>
      <c r="H13" s="174">
        <f>SUM(H34:H37)</f>
        <v>0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309">
        <v>4111</v>
      </c>
      <c r="F15" s="172">
        <f t="shared" si="0"/>
        <v>250266</v>
      </c>
      <c r="G15" s="249">
        <v>250266</v>
      </c>
      <c r="H15" s="175"/>
      <c r="J15" s="285"/>
    </row>
    <row r="16" spans="1:10" ht="15.75">
      <c r="A16" s="140"/>
      <c r="B16" s="44"/>
      <c r="C16" s="144"/>
      <c r="D16" s="144"/>
      <c r="E16" s="309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309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309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309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309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309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309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309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309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309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309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309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309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309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309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309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309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309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309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309">
        <v>4823</v>
      </c>
      <c r="F35" s="172">
        <f t="shared" si="0"/>
        <v>2264</v>
      </c>
      <c r="G35" s="289">
        <v>2264</v>
      </c>
      <c r="H35" s="175"/>
    </row>
    <row r="36" spans="1:8" ht="15.75">
      <c r="A36" s="140"/>
      <c r="B36" s="44"/>
      <c r="C36" s="144"/>
      <c r="D36" s="144"/>
      <c r="E36" s="310"/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40.5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40.5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40.5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40.5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40.5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40.5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40.5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40.5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40.5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88">
        <f>SUM(G102:G109)</f>
        <v>15150</v>
      </c>
      <c r="H100" s="174">
        <f>SUM(H102:H109)</f>
        <v>0</v>
      </c>
    </row>
    <row r="101" spans="1:8" ht="40.5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309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309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309" t="s">
        <v>803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309">
        <v>4269</v>
      </c>
      <c r="F105" s="172">
        <f t="shared" si="0"/>
        <v>0</v>
      </c>
      <c r="G105" s="264">
        <v>0</v>
      </c>
      <c r="H105" s="264">
        <v>0</v>
      </c>
    </row>
    <row r="106" spans="1:8" ht="27">
      <c r="A106" s="140"/>
      <c r="B106" s="44"/>
      <c r="C106" s="144"/>
      <c r="D106" s="144"/>
      <c r="E106" s="309" t="s">
        <v>804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40.5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40.5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7000</v>
      </c>
      <c r="G126" s="245">
        <f>G128+G136+G144+G152+G160</f>
        <v>7000</v>
      </c>
      <c r="H126" s="245">
        <f>H128+H136+H144+H152+H160</f>
        <v>0</v>
      </c>
    </row>
    <row r="127" spans="1:8" ht="15.75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7000</v>
      </c>
      <c r="G128" s="174">
        <f>G130</f>
        <v>7000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7000</v>
      </c>
      <c r="G130" s="174">
        <f>SUM(G132:G135)</f>
        <v>7000</v>
      </c>
      <c r="H130" s="174">
        <f>SUM(H132:H135)</f>
        <v>0</v>
      </c>
    </row>
    <row r="131" spans="1:8" ht="40.5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>
        <v>4729</v>
      </c>
      <c r="F134" s="172">
        <f t="shared" si="1"/>
        <v>2000</v>
      </c>
      <c r="G134" s="264">
        <v>2000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40.5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40.5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40.5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40.5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76.5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40.5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40.5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40.5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40.5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40.5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40.5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40.5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40.5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40.5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40.5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99500</v>
      </c>
      <c r="G224" s="245">
        <f>G226+G240+G266+G286+G306+G343+G351+G377+G403</f>
        <v>99500</v>
      </c>
      <c r="H224" s="245">
        <f>H226+H240+H266+H286+H306+H343+H351+H377+H403</f>
        <v>0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40.5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40.5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8500</v>
      </c>
      <c r="G240" s="288">
        <f>G242+G248+G254+G260</f>
        <v>8500</v>
      </c>
      <c r="H240" s="174">
        <f>H242+H248+H254+H260</f>
        <v>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8500</v>
      </c>
      <c r="G242" s="174">
        <f>SUM(G244:G247)</f>
        <v>8500</v>
      </c>
      <c r="H242" s="174">
        <f>SUM(H244:H247)</f>
        <v>0</v>
      </c>
    </row>
    <row r="243" spans="1:9" ht="40.5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8" si="9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4729</v>
      </c>
      <c r="F246" s="172">
        <f t="shared" si="9"/>
        <v>6500</v>
      </c>
      <c r="G246" s="250">
        <v>6500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  <c r="I247" s="264">
        <v>0</v>
      </c>
    </row>
    <row r="248" spans="1:9">
      <c r="A248" s="140">
        <v>2422</v>
      </c>
      <c r="B248" s="44" t="s">
        <v>74</v>
      </c>
      <c r="C248" s="144">
        <v>2</v>
      </c>
      <c r="D248" s="144">
        <v>2</v>
      </c>
      <c r="E248" s="141" t="s">
        <v>383</v>
      </c>
      <c r="F248" s="172">
        <f t="shared" si="9"/>
        <v>0</v>
      </c>
      <c r="G248" s="174">
        <f>SUM(G250:G253)</f>
        <v>0</v>
      </c>
      <c r="H248" s="174">
        <f>SUM(H250:H253)</f>
        <v>0</v>
      </c>
    </row>
    <row r="249" spans="1:9" ht="40.5">
      <c r="A249" s="140"/>
      <c r="B249" s="44"/>
      <c r="C249" s="144"/>
      <c r="D249" s="144"/>
      <c r="E249" s="141" t="s">
        <v>739</v>
      </c>
      <c r="F249" s="172"/>
      <c r="G249" s="175"/>
      <c r="H249" s="175"/>
    </row>
    <row r="250" spans="1:9" ht="15.75">
      <c r="A250" s="140"/>
      <c r="B250" s="44"/>
      <c r="C250" s="144"/>
      <c r="D250" s="144"/>
      <c r="E250" s="141" t="s">
        <v>740</v>
      </c>
      <c r="F250" s="172">
        <f t="shared" ref="F250:F254" si="10">G250+H250</f>
        <v>0</v>
      </c>
      <c r="G250" s="264">
        <v>0</v>
      </c>
      <c r="H250" s="264">
        <v>0</v>
      </c>
    </row>
    <row r="251" spans="1:9" ht="15.75">
      <c r="A251" s="140"/>
      <c r="B251" s="44"/>
      <c r="C251" s="144"/>
      <c r="D251" s="144"/>
      <c r="E251" s="141"/>
      <c r="F251" s="172">
        <f t="shared" si="10"/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 t="s">
        <v>740</v>
      </c>
      <c r="F253" s="172">
        <f t="shared" si="10"/>
        <v>0</v>
      </c>
      <c r="G253" s="264">
        <v>0</v>
      </c>
      <c r="H253" s="264">
        <v>0</v>
      </c>
    </row>
    <row r="254" spans="1:9">
      <c r="A254" s="140">
        <v>2423</v>
      </c>
      <c r="B254" s="44" t="s">
        <v>74</v>
      </c>
      <c r="C254" s="144">
        <v>2</v>
      </c>
      <c r="D254" s="144">
        <v>3</v>
      </c>
      <c r="E254" s="141" t="s">
        <v>384</v>
      </c>
      <c r="F254" s="172">
        <f t="shared" si="10"/>
        <v>0</v>
      </c>
      <c r="G254" s="174">
        <f>SUM(G256:G259)</f>
        <v>0</v>
      </c>
      <c r="H254" s="174">
        <f>SUM(H256:H259)</f>
        <v>0</v>
      </c>
    </row>
    <row r="255" spans="1:9" ht="40.5">
      <c r="A255" s="140"/>
      <c r="B255" s="44"/>
      <c r="C255" s="144"/>
      <c r="D255" s="144"/>
      <c r="E255" s="141" t="s">
        <v>739</v>
      </c>
      <c r="F255" s="172"/>
      <c r="G255" s="175"/>
      <c r="H255" s="175"/>
    </row>
    <row r="256" spans="1:9" ht="15.75">
      <c r="A256" s="140"/>
      <c r="B256" s="44"/>
      <c r="C256" s="144"/>
      <c r="D256" s="144"/>
      <c r="E256" s="141" t="s">
        <v>740</v>
      </c>
      <c r="F256" s="172">
        <f t="shared" ref="F256:F260" si="11">G256+H256</f>
        <v>0</v>
      </c>
      <c r="G256" s="264">
        <v>0</v>
      </c>
      <c r="H256" s="264">
        <v>0</v>
      </c>
    </row>
    <row r="257" spans="1:8" ht="15.75">
      <c r="A257" s="140"/>
      <c r="B257" s="44"/>
      <c r="C257" s="144"/>
      <c r="D257" s="144"/>
      <c r="E257" s="141"/>
      <c r="F257" s="172">
        <f t="shared" si="11"/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 t="s">
        <v>740</v>
      </c>
      <c r="F259" s="172">
        <f t="shared" si="11"/>
        <v>0</v>
      </c>
      <c r="G259" s="264">
        <v>0</v>
      </c>
      <c r="H259" s="264">
        <v>0</v>
      </c>
    </row>
    <row r="260" spans="1:8">
      <c r="A260" s="140">
        <v>2424</v>
      </c>
      <c r="B260" s="44" t="s">
        <v>74</v>
      </c>
      <c r="C260" s="144">
        <v>2</v>
      </c>
      <c r="D260" s="144">
        <v>4</v>
      </c>
      <c r="E260" s="141" t="s">
        <v>385</v>
      </c>
      <c r="F260" s="172">
        <f t="shared" si="11"/>
        <v>0</v>
      </c>
      <c r="G260" s="174">
        <f>SUM(G262:G265)</f>
        <v>0</v>
      </c>
      <c r="H260" s="174">
        <f>SUM(H262:H265)</f>
        <v>0</v>
      </c>
    </row>
    <row r="261" spans="1:8" ht="40.5">
      <c r="A261" s="140"/>
      <c r="B261" s="44"/>
      <c r="C261" s="144"/>
      <c r="D261" s="144"/>
      <c r="E261" s="141" t="s">
        <v>739</v>
      </c>
      <c r="F261" s="172"/>
      <c r="G261" s="175"/>
      <c r="H261" s="175"/>
    </row>
    <row r="262" spans="1:8" ht="15.75">
      <c r="A262" s="140"/>
      <c r="B262" s="44"/>
      <c r="C262" s="144"/>
      <c r="D262" s="144"/>
      <c r="E262" s="141" t="s">
        <v>740</v>
      </c>
      <c r="F262" s="172">
        <f t="shared" ref="F262:F266" si="12">G262+H262</f>
        <v>0</v>
      </c>
      <c r="G262" s="264">
        <v>0</v>
      </c>
      <c r="H262" s="264">
        <v>0</v>
      </c>
    </row>
    <row r="263" spans="1:8" ht="15.75">
      <c r="A263" s="140"/>
      <c r="B263" s="44"/>
      <c r="C263" s="144"/>
      <c r="D263" s="144"/>
      <c r="E263" s="141"/>
      <c r="F263" s="172">
        <f t="shared" si="12"/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 t="s">
        <v>740</v>
      </c>
      <c r="F265" s="172">
        <f t="shared" si="12"/>
        <v>0</v>
      </c>
      <c r="G265" s="264">
        <v>0</v>
      </c>
      <c r="H265" s="264">
        <v>0</v>
      </c>
    </row>
    <row r="266" spans="1:8">
      <c r="A266" s="140">
        <v>2430</v>
      </c>
      <c r="B266" s="43" t="s">
        <v>74</v>
      </c>
      <c r="C266" s="137">
        <v>3</v>
      </c>
      <c r="D266" s="137">
        <v>0</v>
      </c>
      <c r="E266" s="142" t="s">
        <v>386</v>
      </c>
      <c r="F266" s="172">
        <f t="shared" si="12"/>
        <v>1000</v>
      </c>
      <c r="G266" s="174">
        <f>G268+G274+G280</f>
        <v>1000</v>
      </c>
      <c r="H266" s="174">
        <f>H268+H274+H280</f>
        <v>0</v>
      </c>
    </row>
    <row r="267" spans="1:8" s="143" customFormat="1" ht="12.75" customHeight="1">
      <c r="A267" s="140"/>
      <c r="B267" s="43"/>
      <c r="C267" s="137"/>
      <c r="D267" s="137"/>
      <c r="E267" s="141" t="s">
        <v>233</v>
      </c>
      <c r="F267" s="172"/>
      <c r="G267" s="175"/>
      <c r="H267" s="175"/>
    </row>
    <row r="268" spans="1:8">
      <c r="A268" s="140">
        <v>2431</v>
      </c>
      <c r="B268" s="44" t="s">
        <v>74</v>
      </c>
      <c r="C268" s="144">
        <v>3</v>
      </c>
      <c r="D268" s="144">
        <v>1</v>
      </c>
      <c r="E268" s="141" t="s">
        <v>387</v>
      </c>
      <c r="F268" s="172">
        <f t="shared" ref="F268" si="13">G268+H268</f>
        <v>0</v>
      </c>
      <c r="G268" s="174">
        <f>SUM(G270:G273)</f>
        <v>0</v>
      </c>
      <c r="H268" s="174">
        <f>SUM(H270:H273)</f>
        <v>0</v>
      </c>
    </row>
    <row r="269" spans="1:8" ht="40.5">
      <c r="A269" s="140"/>
      <c r="B269" s="44"/>
      <c r="C269" s="144"/>
      <c r="D269" s="144"/>
      <c r="E269" s="141" t="s">
        <v>739</v>
      </c>
      <c r="F269" s="172"/>
      <c r="G269" s="175"/>
      <c r="H269" s="175"/>
    </row>
    <row r="270" spans="1:8" ht="15.75">
      <c r="A270" s="140"/>
      <c r="B270" s="44"/>
      <c r="C270" s="144"/>
      <c r="D270" s="144"/>
      <c r="E270" s="141" t="s">
        <v>740</v>
      </c>
      <c r="F270" s="172">
        <f t="shared" ref="F270:F273" si="14">G270+H270</f>
        <v>0</v>
      </c>
      <c r="G270" s="264">
        <v>0</v>
      </c>
      <c r="H270" s="264">
        <v>0</v>
      </c>
    </row>
    <row r="271" spans="1:8" ht="15.75">
      <c r="A271" s="140"/>
      <c r="B271" s="44"/>
      <c r="C271" s="144"/>
      <c r="D271" s="144"/>
      <c r="E271" s="141"/>
      <c r="F271" s="172">
        <f t="shared" si="14"/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 t="s">
        <v>740</v>
      </c>
      <c r="F273" s="172">
        <f t="shared" si="14"/>
        <v>0</v>
      </c>
      <c r="G273" s="264">
        <v>0</v>
      </c>
      <c r="H273" s="264">
        <v>0</v>
      </c>
    </row>
    <row r="274" spans="1:8">
      <c r="A274" s="140">
        <v>2432</v>
      </c>
      <c r="B274" s="44" t="s">
        <v>74</v>
      </c>
      <c r="C274" s="144">
        <v>3</v>
      </c>
      <c r="D274" s="144">
        <v>2</v>
      </c>
      <c r="E274" s="141" t="s">
        <v>388</v>
      </c>
      <c r="F274" s="172">
        <f t="shared" ref="F274:F353" si="15">G274+H274</f>
        <v>1000</v>
      </c>
      <c r="G274" s="174">
        <f>SUM(G276:G279)</f>
        <v>1000</v>
      </c>
      <c r="H274" s="174">
        <f>SUM(H276:H279)</f>
        <v>0</v>
      </c>
    </row>
    <row r="275" spans="1:8" ht="40.5">
      <c r="A275" s="140"/>
      <c r="B275" s="44"/>
      <c r="C275" s="144"/>
      <c r="D275" s="144"/>
      <c r="E275" s="141" t="s">
        <v>739</v>
      </c>
      <c r="F275" s="172"/>
      <c r="G275" s="175"/>
      <c r="H275" s="175"/>
    </row>
    <row r="276" spans="1:8" ht="15.75">
      <c r="A276" s="140"/>
      <c r="B276" s="44"/>
      <c r="C276" s="144"/>
      <c r="D276" s="144"/>
      <c r="E276" s="141">
        <v>4239</v>
      </c>
      <c r="F276" s="172">
        <f t="shared" ref="F276:F280" si="16">G276+H276</f>
        <v>500</v>
      </c>
      <c r="G276" s="260">
        <v>500</v>
      </c>
      <c r="H276" s="264">
        <v>0</v>
      </c>
    </row>
    <row r="277" spans="1:8" ht="15.75">
      <c r="A277" s="140"/>
      <c r="B277" s="44"/>
      <c r="C277" s="144"/>
      <c r="D277" s="144"/>
      <c r="E277" s="141">
        <v>4241</v>
      </c>
      <c r="F277" s="172">
        <f t="shared" si="16"/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/>
      <c r="F278" s="172">
        <f t="shared" si="16"/>
        <v>0</v>
      </c>
      <c r="G278" s="264">
        <v>0</v>
      </c>
      <c r="H278" s="264">
        <v>0</v>
      </c>
    </row>
    <row r="279" spans="1:8" ht="15.75">
      <c r="A279" s="140"/>
      <c r="B279" s="44"/>
      <c r="C279" s="144"/>
      <c r="D279" s="144"/>
      <c r="E279" s="141" t="s">
        <v>740</v>
      </c>
      <c r="F279" s="172">
        <f t="shared" si="16"/>
        <v>0</v>
      </c>
      <c r="G279" s="264">
        <v>0</v>
      </c>
      <c r="H279" s="264">
        <v>0</v>
      </c>
    </row>
    <row r="280" spans="1:8">
      <c r="A280" s="140">
        <v>2433</v>
      </c>
      <c r="B280" s="44" t="s">
        <v>74</v>
      </c>
      <c r="C280" s="144">
        <v>3</v>
      </c>
      <c r="D280" s="144">
        <v>3</v>
      </c>
      <c r="E280" s="141" t="s">
        <v>389</v>
      </c>
      <c r="F280" s="172">
        <f t="shared" si="16"/>
        <v>0</v>
      </c>
      <c r="G280" s="174">
        <f>SUM(G282:G285)</f>
        <v>0</v>
      </c>
      <c r="H280" s="174">
        <f>SUM(H282:H285)</f>
        <v>0</v>
      </c>
    </row>
    <row r="281" spans="1:8" ht="40.5">
      <c r="A281" s="140"/>
      <c r="B281" s="44"/>
      <c r="C281" s="144"/>
      <c r="D281" s="144"/>
      <c r="E281" s="141" t="s">
        <v>739</v>
      </c>
      <c r="F281" s="172"/>
      <c r="G281" s="175"/>
      <c r="H281" s="175"/>
    </row>
    <row r="282" spans="1:8" ht="15.75">
      <c r="A282" s="140"/>
      <c r="B282" s="44"/>
      <c r="C282" s="144"/>
      <c r="D282" s="144"/>
      <c r="E282" s="141" t="s">
        <v>740</v>
      </c>
      <c r="F282" s="172">
        <f t="shared" ref="F282:F285" si="17">G282+H282</f>
        <v>0</v>
      </c>
      <c r="G282" s="264">
        <v>0</v>
      </c>
      <c r="H282" s="264">
        <v>0</v>
      </c>
    </row>
    <row r="283" spans="1:8" ht="15.75">
      <c r="A283" s="140"/>
      <c r="B283" s="44"/>
      <c r="C283" s="144"/>
      <c r="D283" s="144"/>
      <c r="E283" s="141"/>
      <c r="F283" s="172">
        <f t="shared" si="17"/>
        <v>0</v>
      </c>
      <c r="G283" s="264">
        <v>0</v>
      </c>
      <c r="H283" s="264">
        <v>0</v>
      </c>
    </row>
    <row r="284" spans="1:8">
      <c r="A284" s="140"/>
      <c r="B284" s="44"/>
      <c r="C284" s="144"/>
      <c r="D284" s="144"/>
      <c r="E284" s="141"/>
      <c r="F284" s="172">
        <f t="shared" si="17"/>
        <v>0</v>
      </c>
      <c r="G284" s="174">
        <f>SUM(G286:G289)</f>
        <v>0</v>
      </c>
      <c r="H284" s="174">
        <f>SUM(H286:H289)</f>
        <v>0</v>
      </c>
    </row>
    <row r="285" spans="1:8" ht="15.75">
      <c r="A285" s="140"/>
      <c r="B285" s="44"/>
      <c r="C285" s="144"/>
      <c r="D285" s="144"/>
      <c r="E285" s="141" t="s">
        <v>740</v>
      </c>
      <c r="F285" s="172">
        <f t="shared" si="17"/>
        <v>0</v>
      </c>
      <c r="G285" s="175"/>
      <c r="H285" s="175"/>
    </row>
    <row r="286" spans="1:8" ht="33.75" customHeight="1">
      <c r="A286" s="140">
        <v>2440</v>
      </c>
      <c r="B286" s="43" t="s">
        <v>74</v>
      </c>
      <c r="C286" s="137">
        <v>4</v>
      </c>
      <c r="D286" s="137">
        <v>0</v>
      </c>
      <c r="E286" s="142" t="s">
        <v>393</v>
      </c>
      <c r="F286" s="172">
        <f t="shared" si="15"/>
        <v>0</v>
      </c>
      <c r="G286" s="174">
        <f>G288+G294+G300</f>
        <v>0</v>
      </c>
      <c r="H286" s="174">
        <f>H288+H294+H300</f>
        <v>0</v>
      </c>
    </row>
    <row r="287" spans="1:8" s="143" customFormat="1" ht="10.5" customHeight="1">
      <c r="A287" s="140"/>
      <c r="B287" s="43"/>
      <c r="C287" s="137"/>
      <c r="D287" s="137"/>
      <c r="E287" s="141" t="s">
        <v>233</v>
      </c>
      <c r="F287" s="172"/>
      <c r="G287" s="176"/>
      <c r="H287" s="176"/>
    </row>
    <row r="288" spans="1:8" ht="34.5" customHeight="1">
      <c r="A288" s="140">
        <v>2441</v>
      </c>
      <c r="B288" s="44" t="s">
        <v>74</v>
      </c>
      <c r="C288" s="144">
        <v>4</v>
      </c>
      <c r="D288" s="144">
        <v>1</v>
      </c>
      <c r="E288" s="141" t="s">
        <v>394</v>
      </c>
      <c r="F288" s="172">
        <f t="shared" si="15"/>
        <v>0</v>
      </c>
      <c r="G288" s="174">
        <f>SUM(G290:G293)</f>
        <v>0</v>
      </c>
      <c r="H288" s="174">
        <f>SUM(H290:H293)</f>
        <v>0</v>
      </c>
    </row>
    <row r="289" spans="1:8" ht="40.5">
      <c r="A289" s="140"/>
      <c r="B289" s="44"/>
      <c r="C289" s="144"/>
      <c r="D289" s="144"/>
      <c r="E289" s="141" t="s">
        <v>739</v>
      </c>
      <c r="F289" s="172"/>
      <c r="G289" s="175"/>
      <c r="H289" s="175"/>
    </row>
    <row r="290" spans="1:8" ht="15.75">
      <c r="A290" s="140"/>
      <c r="B290" s="44"/>
      <c r="C290" s="144"/>
      <c r="D290" s="144"/>
      <c r="E290" s="141" t="s">
        <v>740</v>
      </c>
      <c r="F290" s="172">
        <f t="shared" ref="F290:F294" si="18">G290+H290</f>
        <v>0</v>
      </c>
      <c r="G290" s="264">
        <v>0</v>
      </c>
      <c r="H290" s="264">
        <v>0</v>
      </c>
    </row>
    <row r="291" spans="1:8" ht="15.75">
      <c r="A291" s="140"/>
      <c r="B291" s="44"/>
      <c r="C291" s="144"/>
      <c r="D291" s="144"/>
      <c r="E291" s="141"/>
      <c r="F291" s="172">
        <f t="shared" si="18"/>
        <v>0</v>
      </c>
      <c r="G291" s="264">
        <v>0</v>
      </c>
      <c r="H291" s="264">
        <v>0</v>
      </c>
    </row>
    <row r="292" spans="1:8">
      <c r="A292" s="140"/>
      <c r="B292" s="44"/>
      <c r="C292" s="144"/>
      <c r="D292" s="144"/>
      <c r="E292" s="141"/>
      <c r="F292" s="172">
        <f t="shared" si="18"/>
        <v>0</v>
      </c>
      <c r="G292" s="174">
        <f>SUM(G294:G297)</f>
        <v>0</v>
      </c>
      <c r="H292" s="174">
        <f>SUM(H294:H297)</f>
        <v>0</v>
      </c>
    </row>
    <row r="293" spans="1:8" ht="15.75">
      <c r="A293" s="140"/>
      <c r="B293" s="44"/>
      <c r="C293" s="144"/>
      <c r="D293" s="144"/>
      <c r="E293" s="141" t="s">
        <v>740</v>
      </c>
      <c r="F293" s="172">
        <f t="shared" si="18"/>
        <v>0</v>
      </c>
      <c r="G293" s="175"/>
      <c r="H293" s="175"/>
    </row>
    <row r="294" spans="1:8">
      <c r="A294" s="140">
        <v>2442</v>
      </c>
      <c r="B294" s="44" t="s">
        <v>74</v>
      </c>
      <c r="C294" s="144">
        <v>4</v>
      </c>
      <c r="D294" s="144">
        <v>2</v>
      </c>
      <c r="E294" s="141" t="s">
        <v>395</v>
      </c>
      <c r="F294" s="172">
        <f t="shared" si="18"/>
        <v>0</v>
      </c>
      <c r="G294" s="174">
        <f>SUM(G296:G299)</f>
        <v>0</v>
      </c>
      <c r="H294" s="174">
        <f>SUM(H296:H299)</f>
        <v>0</v>
      </c>
    </row>
    <row r="295" spans="1:8" ht="40.5">
      <c r="A295" s="140"/>
      <c r="B295" s="44"/>
      <c r="C295" s="144"/>
      <c r="D295" s="144"/>
      <c r="E295" s="141" t="s">
        <v>739</v>
      </c>
      <c r="F295" s="172"/>
      <c r="G295" s="175"/>
      <c r="H295" s="175"/>
    </row>
    <row r="296" spans="1:8" ht="15.75">
      <c r="A296" s="140"/>
      <c r="B296" s="44"/>
      <c r="C296" s="144"/>
      <c r="D296" s="144"/>
      <c r="E296" s="141" t="s">
        <v>740</v>
      </c>
      <c r="F296" s="172">
        <f t="shared" ref="F296:F300" si="19">G296+H296</f>
        <v>0</v>
      </c>
      <c r="G296" s="264">
        <v>0</v>
      </c>
      <c r="H296" s="264">
        <v>0</v>
      </c>
    </row>
    <row r="297" spans="1:8" ht="15.75">
      <c r="A297" s="140"/>
      <c r="B297" s="44"/>
      <c r="C297" s="144"/>
      <c r="D297" s="144"/>
      <c r="E297" s="141"/>
      <c r="F297" s="172">
        <f t="shared" si="19"/>
        <v>0</v>
      </c>
      <c r="G297" s="264">
        <v>0</v>
      </c>
      <c r="H297" s="264">
        <v>0</v>
      </c>
    </row>
    <row r="298" spans="1:8">
      <c r="A298" s="140"/>
      <c r="B298" s="44"/>
      <c r="C298" s="144"/>
      <c r="D298" s="144"/>
      <c r="E298" s="141"/>
      <c r="F298" s="172">
        <f t="shared" si="19"/>
        <v>0</v>
      </c>
      <c r="G298" s="174">
        <f>SUM(G300:G303)</f>
        <v>0</v>
      </c>
      <c r="H298" s="174">
        <f>SUM(H300:H303)</f>
        <v>0</v>
      </c>
    </row>
    <row r="299" spans="1:8" ht="15.75">
      <c r="A299" s="140"/>
      <c r="B299" s="44"/>
      <c r="C299" s="144"/>
      <c r="D299" s="144"/>
      <c r="E299" s="141" t="s">
        <v>740</v>
      </c>
      <c r="F299" s="172">
        <f t="shared" si="19"/>
        <v>0</v>
      </c>
      <c r="G299" s="175"/>
      <c r="H299" s="175"/>
    </row>
    <row r="300" spans="1:8">
      <c r="A300" s="140">
        <v>2443</v>
      </c>
      <c r="B300" s="44" t="s">
        <v>74</v>
      </c>
      <c r="C300" s="144">
        <v>4</v>
      </c>
      <c r="D300" s="144">
        <v>3</v>
      </c>
      <c r="E300" s="141" t="s">
        <v>396</v>
      </c>
      <c r="F300" s="172">
        <f t="shared" si="19"/>
        <v>0</v>
      </c>
      <c r="G300" s="174">
        <f>SUM(G302:G305)</f>
        <v>0</v>
      </c>
      <c r="H300" s="174">
        <f>SUM(H302:H305)</f>
        <v>0</v>
      </c>
    </row>
    <row r="301" spans="1:8" ht="40.5">
      <c r="A301" s="140"/>
      <c r="B301" s="44"/>
      <c r="C301" s="144"/>
      <c r="D301" s="144"/>
      <c r="E301" s="141" t="s">
        <v>739</v>
      </c>
      <c r="F301" s="172"/>
      <c r="G301" s="175"/>
      <c r="H301" s="175"/>
    </row>
    <row r="302" spans="1:8" ht="15.75">
      <c r="A302" s="140"/>
      <c r="B302" s="44"/>
      <c r="C302" s="144"/>
      <c r="D302" s="144"/>
      <c r="E302" s="141" t="s">
        <v>740</v>
      </c>
      <c r="F302" s="172">
        <f t="shared" ref="F302:F305" si="20">G302+H302</f>
        <v>0</v>
      </c>
      <c r="G302" s="264">
        <v>0</v>
      </c>
      <c r="H302" s="264">
        <v>0</v>
      </c>
    </row>
    <row r="303" spans="1:8" ht="15.75">
      <c r="A303" s="140"/>
      <c r="B303" s="44"/>
      <c r="C303" s="144"/>
      <c r="D303" s="144"/>
      <c r="E303" s="141"/>
      <c r="F303" s="172">
        <f t="shared" si="20"/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 t="s">
        <v>740</v>
      </c>
      <c r="F305" s="172">
        <f t="shared" si="20"/>
        <v>0</v>
      </c>
      <c r="G305" s="264">
        <v>0</v>
      </c>
      <c r="H305" s="264">
        <v>0</v>
      </c>
    </row>
    <row r="306" spans="1:8">
      <c r="A306" s="140">
        <v>2450</v>
      </c>
      <c r="B306" s="43" t="s">
        <v>74</v>
      </c>
      <c r="C306" s="137">
        <v>5</v>
      </c>
      <c r="D306" s="137">
        <v>0</v>
      </c>
      <c r="E306" s="142" t="s">
        <v>397</v>
      </c>
      <c r="F306" s="172">
        <f t="shared" si="15"/>
        <v>90000</v>
      </c>
      <c r="G306" s="174">
        <f>G308+G319+G325+G331+G337</f>
        <v>90000</v>
      </c>
      <c r="H306" s="174">
        <f>H308+H319+H325+H331+H337</f>
        <v>0</v>
      </c>
    </row>
    <row r="307" spans="1:8" s="143" customFormat="1" ht="16.5" customHeight="1">
      <c r="A307" s="140"/>
      <c r="B307" s="43"/>
      <c r="C307" s="137"/>
      <c r="D307" s="137"/>
      <c r="E307" s="141" t="s">
        <v>233</v>
      </c>
      <c r="F307" s="172"/>
      <c r="G307" s="176"/>
      <c r="H307" s="176"/>
    </row>
    <row r="308" spans="1:8" ht="18" customHeight="1">
      <c r="A308" s="140">
        <v>2451</v>
      </c>
      <c r="B308" s="44" t="s">
        <v>74</v>
      </c>
      <c r="C308" s="144">
        <v>5</v>
      </c>
      <c r="D308" s="144">
        <v>1</v>
      </c>
      <c r="E308" s="141" t="s">
        <v>398</v>
      </c>
      <c r="F308" s="172">
        <f t="shared" si="15"/>
        <v>90000</v>
      </c>
      <c r="G308" s="174">
        <f>SUM(G309:G318)</f>
        <v>90000</v>
      </c>
      <c r="H308" s="174">
        <f>SUM(H309:H318)</f>
        <v>0</v>
      </c>
    </row>
    <row r="309" spans="1:8" ht="40.5">
      <c r="A309" s="140"/>
      <c r="B309" s="44"/>
      <c r="C309" s="144"/>
      <c r="D309" s="144"/>
      <c r="E309" s="141" t="s">
        <v>739</v>
      </c>
      <c r="F309" s="172"/>
      <c r="G309" s="175"/>
      <c r="H309" s="175"/>
    </row>
    <row r="310" spans="1:8" ht="15.75">
      <c r="A310" s="140"/>
      <c r="B310" s="44"/>
      <c r="C310" s="144"/>
      <c r="D310" s="144"/>
      <c r="E310" s="247">
        <v>4251</v>
      </c>
      <c r="F310" s="172">
        <f>G310+H310</f>
        <v>41000</v>
      </c>
      <c r="G310" s="259">
        <v>41000</v>
      </c>
      <c r="H310" s="264">
        <v>0</v>
      </c>
    </row>
    <row r="311" spans="1:8" ht="15.75">
      <c r="A311" s="140"/>
      <c r="B311" s="44"/>
      <c r="C311" s="144"/>
      <c r="D311" s="144"/>
      <c r="E311" s="247" t="s">
        <v>789</v>
      </c>
      <c r="F311" s="172">
        <f t="shared" ref="F311:F313" si="21">G311+H311</f>
        <v>30000</v>
      </c>
      <c r="G311" s="259">
        <v>30000</v>
      </c>
      <c r="H311" s="264">
        <v>0</v>
      </c>
    </row>
    <row r="312" spans="1:8" ht="15.75">
      <c r="A312" s="140"/>
      <c r="B312" s="44"/>
      <c r="C312" s="144"/>
      <c r="D312" s="144"/>
      <c r="E312" s="247">
        <v>4239</v>
      </c>
      <c r="F312" s="172">
        <f t="shared" si="21"/>
        <v>8000</v>
      </c>
      <c r="G312" s="259">
        <v>8000</v>
      </c>
      <c r="H312" s="264">
        <v>0</v>
      </c>
    </row>
    <row r="313" spans="1:8" ht="15.75">
      <c r="A313" s="140"/>
      <c r="B313" s="44"/>
      <c r="C313" s="144"/>
      <c r="D313" s="144"/>
      <c r="E313" s="247">
        <v>4269</v>
      </c>
      <c r="F313" s="172">
        <f t="shared" si="21"/>
        <v>11000</v>
      </c>
      <c r="G313" s="287">
        <v>11000</v>
      </c>
      <c r="H313" s="264">
        <v>0</v>
      </c>
    </row>
    <row r="314" spans="1:8" ht="15.75">
      <c r="A314" s="140"/>
      <c r="B314" s="44"/>
      <c r="C314" s="144"/>
      <c r="D314" s="144"/>
      <c r="E314" s="248"/>
      <c r="F314" s="172">
        <f t="shared" ref="F314:F319" si="22">G314+H314</f>
        <v>0</v>
      </c>
      <c r="G314" s="264">
        <v>0</v>
      </c>
      <c r="H314" s="265"/>
    </row>
    <row r="315" spans="1:8" ht="15.75">
      <c r="A315" s="140"/>
      <c r="B315" s="44"/>
      <c r="C315" s="144"/>
      <c r="D315" s="144"/>
      <c r="E315" s="248"/>
      <c r="F315" s="172">
        <f t="shared" si="22"/>
        <v>0</v>
      </c>
      <c r="G315" s="264">
        <v>0</v>
      </c>
      <c r="H315" s="265"/>
    </row>
    <row r="316" spans="1:8" ht="15.75">
      <c r="A316" s="140"/>
      <c r="B316" s="44"/>
      <c r="C316" s="144"/>
      <c r="D316" s="144"/>
      <c r="E316" s="248"/>
      <c r="F316" s="172">
        <f t="shared" si="22"/>
        <v>0</v>
      </c>
      <c r="G316" s="264">
        <v>0</v>
      </c>
      <c r="H316" s="265"/>
    </row>
    <row r="317" spans="1:8" ht="15.75">
      <c r="A317" s="140"/>
      <c r="B317" s="44"/>
      <c r="C317" s="144"/>
      <c r="D317" s="144"/>
      <c r="E317" s="248"/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7"/>
      <c r="F318" s="172">
        <f t="shared" si="22"/>
        <v>0</v>
      </c>
      <c r="G318" s="175"/>
      <c r="H318" s="175"/>
    </row>
    <row r="319" spans="1:8">
      <c r="A319" s="140">
        <v>2452</v>
      </c>
      <c r="B319" s="44" t="s">
        <v>74</v>
      </c>
      <c r="C319" s="144">
        <v>5</v>
      </c>
      <c r="D319" s="144">
        <v>2</v>
      </c>
      <c r="E319" s="141" t="s">
        <v>399</v>
      </c>
      <c r="F319" s="172">
        <f t="shared" si="22"/>
        <v>0</v>
      </c>
      <c r="G319" s="174">
        <f>SUM(G321:G324)</f>
        <v>0</v>
      </c>
      <c r="H319" s="174">
        <f>SUM(H321:H324)</f>
        <v>0</v>
      </c>
    </row>
    <row r="320" spans="1:8" ht="40.5">
      <c r="A320" s="140"/>
      <c r="B320" s="44"/>
      <c r="C320" s="144"/>
      <c r="D320" s="144"/>
      <c r="E320" s="141" t="s">
        <v>739</v>
      </c>
      <c r="F320" s="172"/>
      <c r="G320" s="175"/>
      <c r="H320" s="175"/>
    </row>
    <row r="321" spans="1:8" ht="15.75">
      <c r="A321" s="140"/>
      <c r="B321" s="44"/>
      <c r="C321" s="144"/>
      <c r="D321" s="144"/>
      <c r="E321" s="141" t="s">
        <v>740</v>
      </c>
      <c r="F321" s="172">
        <f t="shared" ref="F321:F325" si="23">G321+H321</f>
        <v>0</v>
      </c>
      <c r="G321" s="264">
        <v>0</v>
      </c>
      <c r="H321" s="264">
        <v>0</v>
      </c>
    </row>
    <row r="322" spans="1:8" ht="15.75">
      <c r="A322" s="140"/>
      <c r="B322" s="44"/>
      <c r="C322" s="144"/>
      <c r="D322" s="144"/>
      <c r="E322" s="141"/>
      <c r="F322" s="172">
        <f t="shared" si="23"/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 t="s">
        <v>740</v>
      </c>
      <c r="F324" s="172">
        <f t="shared" si="23"/>
        <v>0</v>
      </c>
      <c r="G324" s="264">
        <v>0</v>
      </c>
      <c r="H324" s="264">
        <v>0</v>
      </c>
    </row>
    <row r="325" spans="1:8">
      <c r="A325" s="140">
        <v>2453</v>
      </c>
      <c r="B325" s="44" t="s">
        <v>74</v>
      </c>
      <c r="C325" s="144">
        <v>5</v>
      </c>
      <c r="D325" s="144">
        <v>3</v>
      </c>
      <c r="E325" s="141" t="s">
        <v>400</v>
      </c>
      <c r="F325" s="172">
        <f t="shared" si="23"/>
        <v>0</v>
      </c>
      <c r="G325" s="174">
        <f>SUM(G327:G330)</f>
        <v>0</v>
      </c>
      <c r="H325" s="174">
        <f>SUM(H327:H330)</f>
        <v>0</v>
      </c>
    </row>
    <row r="326" spans="1:8" ht="40.5">
      <c r="A326" s="140"/>
      <c r="B326" s="44"/>
      <c r="C326" s="144"/>
      <c r="D326" s="144"/>
      <c r="E326" s="141" t="s">
        <v>739</v>
      </c>
      <c r="F326" s="172"/>
      <c r="G326" s="175"/>
      <c r="H326" s="175"/>
    </row>
    <row r="327" spans="1:8" ht="15.75">
      <c r="A327" s="140"/>
      <c r="B327" s="44"/>
      <c r="C327" s="144"/>
      <c r="D327" s="144"/>
      <c r="E327" s="141" t="s">
        <v>740</v>
      </c>
      <c r="F327" s="172">
        <f t="shared" ref="F327:F331" si="24">G327+H327</f>
        <v>0</v>
      </c>
      <c r="G327" s="264">
        <v>0</v>
      </c>
      <c r="H327" s="264">
        <v>0</v>
      </c>
    </row>
    <row r="328" spans="1:8" ht="15.75">
      <c r="A328" s="140"/>
      <c r="B328" s="44"/>
      <c r="C328" s="144"/>
      <c r="D328" s="144"/>
      <c r="E328" s="141"/>
      <c r="F328" s="172">
        <f t="shared" si="24"/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 t="s">
        <v>740</v>
      </c>
      <c r="F330" s="172">
        <f t="shared" si="24"/>
        <v>0</v>
      </c>
      <c r="G330" s="264">
        <v>0</v>
      </c>
      <c r="H330" s="264">
        <v>0</v>
      </c>
    </row>
    <row r="331" spans="1:8">
      <c r="A331" s="140">
        <v>2454</v>
      </c>
      <c r="B331" s="44" t="s">
        <v>74</v>
      </c>
      <c r="C331" s="144">
        <v>5</v>
      </c>
      <c r="D331" s="144">
        <v>4</v>
      </c>
      <c r="E331" s="141" t="s">
        <v>401</v>
      </c>
      <c r="F331" s="172">
        <f t="shared" si="24"/>
        <v>0</v>
      </c>
      <c r="G331" s="174">
        <f>SUM(G333:G336)</f>
        <v>0</v>
      </c>
      <c r="H331" s="174">
        <f>SUM(H333:H336)</f>
        <v>0</v>
      </c>
    </row>
    <row r="332" spans="1:8" ht="40.5">
      <c r="A332" s="140"/>
      <c r="B332" s="44"/>
      <c r="C332" s="144"/>
      <c r="D332" s="144"/>
      <c r="E332" s="141" t="s">
        <v>739</v>
      </c>
      <c r="F332" s="172"/>
      <c r="G332" s="175"/>
      <c r="H332" s="175"/>
    </row>
    <row r="333" spans="1:8" ht="15.75">
      <c r="A333" s="140"/>
      <c r="B333" s="44"/>
      <c r="C333" s="144"/>
      <c r="D333" s="144"/>
      <c r="E333" s="141" t="s">
        <v>740</v>
      </c>
      <c r="F333" s="172">
        <f t="shared" ref="F333:F337" si="25">G333+H333</f>
        <v>0</v>
      </c>
      <c r="G333" s="264">
        <v>0</v>
      </c>
      <c r="H333" s="264">
        <v>0</v>
      </c>
    </row>
    <row r="334" spans="1:8" ht="15.75">
      <c r="A334" s="140"/>
      <c r="B334" s="44"/>
      <c r="C334" s="144"/>
      <c r="D334" s="144"/>
      <c r="E334" s="141"/>
      <c r="F334" s="172">
        <f t="shared" si="25"/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 t="s">
        <v>740</v>
      </c>
      <c r="F336" s="172">
        <f t="shared" si="25"/>
        <v>0</v>
      </c>
      <c r="G336" s="264">
        <v>0</v>
      </c>
      <c r="H336" s="264">
        <v>0</v>
      </c>
    </row>
    <row r="337" spans="1:8">
      <c r="A337" s="140">
        <v>2455</v>
      </c>
      <c r="B337" s="44" t="s">
        <v>74</v>
      </c>
      <c r="C337" s="144">
        <v>5</v>
      </c>
      <c r="D337" s="144">
        <v>5</v>
      </c>
      <c r="E337" s="141" t="s">
        <v>402</v>
      </c>
      <c r="F337" s="172">
        <f t="shared" si="25"/>
        <v>0</v>
      </c>
      <c r="G337" s="174">
        <f>SUM(G339:G342)</f>
        <v>0</v>
      </c>
      <c r="H337" s="174">
        <f>SUM(H339:H342)</f>
        <v>0</v>
      </c>
    </row>
    <row r="338" spans="1:8" ht="40.5">
      <c r="A338" s="140"/>
      <c r="B338" s="44"/>
      <c r="C338" s="144"/>
      <c r="D338" s="144"/>
      <c r="E338" s="141" t="s">
        <v>739</v>
      </c>
      <c r="F338" s="172"/>
      <c r="G338" s="175"/>
      <c r="H338" s="175"/>
    </row>
    <row r="339" spans="1:8" ht="15.75">
      <c r="A339" s="140"/>
      <c r="B339" s="44"/>
      <c r="C339" s="144"/>
      <c r="D339" s="144"/>
      <c r="E339" s="141" t="s">
        <v>740</v>
      </c>
      <c r="F339" s="172">
        <f t="shared" ref="F339:F342" si="26">G339+H339</f>
        <v>0</v>
      </c>
      <c r="G339" s="264">
        <v>0</v>
      </c>
      <c r="H339" s="264">
        <v>0</v>
      </c>
    </row>
    <row r="340" spans="1:8" ht="15.75">
      <c r="A340" s="140"/>
      <c r="B340" s="44"/>
      <c r="C340" s="144"/>
      <c r="D340" s="144"/>
      <c r="E340" s="141"/>
      <c r="F340" s="172">
        <f t="shared" si="26"/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 t="s">
        <v>740</v>
      </c>
      <c r="F342" s="172">
        <f t="shared" si="26"/>
        <v>0</v>
      </c>
      <c r="G342" s="264">
        <v>0</v>
      </c>
      <c r="H342" s="264">
        <v>0</v>
      </c>
    </row>
    <row r="343" spans="1:8">
      <c r="A343" s="140">
        <v>2460</v>
      </c>
      <c r="B343" s="43" t="s">
        <v>74</v>
      </c>
      <c r="C343" s="137">
        <v>6</v>
      </c>
      <c r="D343" s="137">
        <v>0</v>
      </c>
      <c r="E343" s="142" t="s">
        <v>403</v>
      </c>
      <c r="F343" s="172">
        <f t="shared" si="15"/>
        <v>0</v>
      </c>
      <c r="G343" s="174">
        <f>G345</f>
        <v>0</v>
      </c>
      <c r="H343" s="174">
        <f>H345</f>
        <v>0</v>
      </c>
    </row>
    <row r="344" spans="1:8" s="143" customFormat="1" ht="12.75" customHeight="1">
      <c r="A344" s="140"/>
      <c r="B344" s="43"/>
      <c r="C344" s="137"/>
      <c r="D344" s="137"/>
      <c r="E344" s="141" t="s">
        <v>233</v>
      </c>
      <c r="F344" s="172"/>
      <c r="G344" s="176"/>
      <c r="H344" s="176"/>
    </row>
    <row r="345" spans="1:8">
      <c r="A345" s="140">
        <v>2461</v>
      </c>
      <c r="B345" s="44" t="s">
        <v>74</v>
      </c>
      <c r="C345" s="144">
        <v>6</v>
      </c>
      <c r="D345" s="144">
        <v>1</v>
      </c>
      <c r="E345" s="141" t="s">
        <v>404</v>
      </c>
      <c r="F345" s="172">
        <f t="shared" si="15"/>
        <v>0</v>
      </c>
      <c r="G345" s="174">
        <f>SUM(G347:G350)</f>
        <v>0</v>
      </c>
      <c r="H345" s="174">
        <f>SUM(H347:H350)</f>
        <v>0</v>
      </c>
    </row>
    <row r="346" spans="1:8" ht="40.5">
      <c r="A346" s="140"/>
      <c r="B346" s="44"/>
      <c r="C346" s="144"/>
      <c r="D346" s="144"/>
      <c r="E346" s="141" t="s">
        <v>739</v>
      </c>
      <c r="F346" s="172"/>
      <c r="G346" s="175"/>
      <c r="H346" s="175"/>
    </row>
    <row r="347" spans="1:8" ht="15.75">
      <c r="A347" s="140"/>
      <c r="B347" s="44"/>
      <c r="C347" s="144"/>
      <c r="D347" s="144"/>
      <c r="E347" s="141" t="s">
        <v>740</v>
      </c>
      <c r="F347" s="172">
        <f t="shared" ref="F347:F350" si="27">G347+H347</f>
        <v>0</v>
      </c>
      <c r="G347" s="264">
        <v>0</v>
      </c>
      <c r="H347" s="264">
        <v>0</v>
      </c>
    </row>
    <row r="348" spans="1:8" ht="15.75">
      <c r="A348" s="140"/>
      <c r="B348" s="44"/>
      <c r="C348" s="144"/>
      <c r="D348" s="144"/>
      <c r="E348" s="141"/>
      <c r="F348" s="172">
        <f t="shared" si="27"/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 t="s">
        <v>740</v>
      </c>
      <c r="F350" s="172">
        <f t="shared" si="27"/>
        <v>0</v>
      </c>
      <c r="G350" s="264">
        <v>0</v>
      </c>
      <c r="H350" s="264">
        <v>0</v>
      </c>
    </row>
    <row r="351" spans="1:8">
      <c r="A351" s="140">
        <v>2470</v>
      </c>
      <c r="B351" s="43" t="s">
        <v>74</v>
      </c>
      <c r="C351" s="137">
        <v>7</v>
      </c>
      <c r="D351" s="137">
        <v>0</v>
      </c>
      <c r="E351" s="142" t="s">
        <v>405</v>
      </c>
      <c r="F351" s="172">
        <f t="shared" si="15"/>
        <v>0</v>
      </c>
      <c r="G351" s="174">
        <f>G353+G359+G365+G371</f>
        <v>0</v>
      </c>
      <c r="H351" s="174">
        <f>H353+H359+H365+H371</f>
        <v>0</v>
      </c>
    </row>
    <row r="352" spans="1:8" s="143" customFormat="1" ht="12.75" customHeight="1">
      <c r="A352" s="140"/>
      <c r="B352" s="43"/>
      <c r="C352" s="137"/>
      <c r="D352" s="137"/>
      <c r="E352" s="141" t="s">
        <v>233</v>
      </c>
      <c r="F352" s="172"/>
      <c r="G352" s="176"/>
      <c r="H352" s="176"/>
    </row>
    <row r="353" spans="1:8" ht="33.75" customHeight="1">
      <c r="A353" s="140">
        <v>2471</v>
      </c>
      <c r="B353" s="44" t="s">
        <v>74</v>
      </c>
      <c r="C353" s="144">
        <v>7</v>
      </c>
      <c r="D353" s="144">
        <v>1</v>
      </c>
      <c r="E353" s="141" t="s">
        <v>406</v>
      </c>
      <c r="F353" s="172">
        <f t="shared" si="15"/>
        <v>0</v>
      </c>
      <c r="G353" s="174">
        <f>SUM(G355:G358)</f>
        <v>0</v>
      </c>
      <c r="H353" s="174">
        <f>SUM(H355:H358)</f>
        <v>0</v>
      </c>
    </row>
    <row r="354" spans="1:8" ht="40.5">
      <c r="A354" s="140"/>
      <c r="B354" s="44"/>
      <c r="C354" s="144"/>
      <c r="D354" s="144"/>
      <c r="E354" s="141" t="s">
        <v>739</v>
      </c>
      <c r="F354" s="172"/>
      <c r="G354" s="175"/>
      <c r="H354" s="175"/>
    </row>
    <row r="355" spans="1:8" ht="15.75">
      <c r="A355" s="140"/>
      <c r="B355" s="44"/>
      <c r="C355" s="144"/>
      <c r="D355" s="144"/>
      <c r="E355" s="141" t="s">
        <v>740</v>
      </c>
      <c r="F355" s="172">
        <f t="shared" ref="F355:F359" si="28">G355+H355</f>
        <v>0</v>
      </c>
      <c r="G355" s="264">
        <v>0</v>
      </c>
      <c r="H355" s="264">
        <v>0</v>
      </c>
    </row>
    <row r="356" spans="1:8" ht="15.75">
      <c r="A356" s="140"/>
      <c r="B356" s="44"/>
      <c r="C356" s="144"/>
      <c r="D356" s="144"/>
      <c r="E356" s="141"/>
      <c r="F356" s="172">
        <f t="shared" si="28"/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 t="s">
        <v>740</v>
      </c>
      <c r="F358" s="172">
        <f t="shared" si="28"/>
        <v>0</v>
      </c>
      <c r="G358" s="264">
        <v>0</v>
      </c>
      <c r="H358" s="264">
        <v>0</v>
      </c>
    </row>
    <row r="359" spans="1:8">
      <c r="A359" s="140">
        <v>2472</v>
      </c>
      <c r="B359" s="44" t="s">
        <v>74</v>
      </c>
      <c r="C359" s="144">
        <v>7</v>
      </c>
      <c r="D359" s="144">
        <v>2</v>
      </c>
      <c r="E359" s="141" t="s">
        <v>407</v>
      </c>
      <c r="F359" s="172">
        <f t="shared" si="28"/>
        <v>0</v>
      </c>
      <c r="G359" s="174">
        <f>SUM(G361:G364)</f>
        <v>0</v>
      </c>
      <c r="H359" s="174">
        <f>SUM(H361:H364)</f>
        <v>0</v>
      </c>
    </row>
    <row r="360" spans="1:8" ht="40.5">
      <c r="A360" s="140"/>
      <c r="B360" s="44"/>
      <c r="C360" s="144"/>
      <c r="D360" s="144"/>
      <c r="E360" s="141" t="s">
        <v>739</v>
      </c>
      <c r="F360" s="172"/>
      <c r="G360" s="175"/>
      <c r="H360" s="175"/>
    </row>
    <row r="361" spans="1:8" ht="15.75">
      <c r="A361" s="140"/>
      <c r="B361" s="44"/>
      <c r="C361" s="144"/>
      <c r="D361" s="144"/>
      <c r="E361" s="141" t="s">
        <v>740</v>
      </c>
      <c r="F361" s="172">
        <f t="shared" ref="F361:F365" si="29">G361+H361</f>
        <v>0</v>
      </c>
      <c r="G361" s="264">
        <v>0</v>
      </c>
      <c r="H361" s="264">
        <v>0</v>
      </c>
    </row>
    <row r="362" spans="1:8" ht="15.75">
      <c r="A362" s="140"/>
      <c r="B362" s="44"/>
      <c r="C362" s="144"/>
      <c r="D362" s="144"/>
      <c r="E362" s="141"/>
      <c r="F362" s="172">
        <f t="shared" si="29"/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 t="s">
        <v>740</v>
      </c>
      <c r="F364" s="172">
        <f t="shared" si="29"/>
        <v>0</v>
      </c>
      <c r="G364" s="264">
        <v>0</v>
      </c>
      <c r="H364" s="264">
        <v>0</v>
      </c>
    </row>
    <row r="365" spans="1:8">
      <c r="A365" s="140">
        <v>2473</v>
      </c>
      <c r="B365" s="44" t="s">
        <v>74</v>
      </c>
      <c r="C365" s="144">
        <v>7</v>
      </c>
      <c r="D365" s="144">
        <v>3</v>
      </c>
      <c r="E365" s="141" t="s">
        <v>408</v>
      </c>
      <c r="F365" s="172">
        <f t="shared" si="29"/>
        <v>0</v>
      </c>
      <c r="G365" s="174">
        <f>SUM(G367:G370)</f>
        <v>0</v>
      </c>
      <c r="H365" s="174">
        <f>SUM(H367:H370)</f>
        <v>0</v>
      </c>
    </row>
    <row r="366" spans="1:8" ht="40.5">
      <c r="A366" s="140"/>
      <c r="B366" s="44"/>
      <c r="C366" s="144"/>
      <c r="D366" s="144"/>
      <c r="E366" s="141" t="s">
        <v>739</v>
      </c>
      <c r="F366" s="172"/>
      <c r="G366" s="175"/>
      <c r="H366" s="175"/>
    </row>
    <row r="367" spans="1:8" ht="15.75">
      <c r="A367" s="140"/>
      <c r="B367" s="44"/>
      <c r="C367" s="144"/>
      <c r="D367" s="144"/>
      <c r="E367" s="141" t="s">
        <v>740</v>
      </c>
      <c r="F367" s="172">
        <f t="shared" ref="F367:F371" si="30">G367+H367</f>
        <v>0</v>
      </c>
      <c r="G367" s="264">
        <v>0</v>
      </c>
      <c r="H367" s="264">
        <v>0</v>
      </c>
    </row>
    <row r="368" spans="1:8" ht="15.75">
      <c r="A368" s="140"/>
      <c r="B368" s="44"/>
      <c r="C368" s="144"/>
      <c r="D368" s="144"/>
      <c r="E368" s="141"/>
      <c r="F368" s="172">
        <f t="shared" si="30"/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 t="s">
        <v>740</v>
      </c>
      <c r="F370" s="172">
        <f t="shared" si="30"/>
        <v>0</v>
      </c>
      <c r="G370" s="264">
        <v>0</v>
      </c>
      <c r="H370" s="264">
        <v>0</v>
      </c>
    </row>
    <row r="371" spans="1:8">
      <c r="A371" s="140">
        <v>2474</v>
      </c>
      <c r="B371" s="44" t="s">
        <v>74</v>
      </c>
      <c r="C371" s="144">
        <v>7</v>
      </c>
      <c r="D371" s="144">
        <v>4</v>
      </c>
      <c r="E371" s="141" t="s">
        <v>409</v>
      </c>
      <c r="F371" s="172">
        <f t="shared" si="30"/>
        <v>0</v>
      </c>
      <c r="G371" s="174">
        <f>SUM(G373:G376)</f>
        <v>0</v>
      </c>
      <c r="H371" s="174">
        <f>SUM(H373:H376)</f>
        <v>0</v>
      </c>
    </row>
    <row r="372" spans="1:8" ht="40.5">
      <c r="A372" s="140"/>
      <c r="B372" s="44"/>
      <c r="C372" s="144"/>
      <c r="D372" s="144"/>
      <c r="E372" s="141" t="s">
        <v>739</v>
      </c>
      <c r="F372" s="172"/>
      <c r="G372" s="175"/>
      <c r="H372" s="175"/>
    </row>
    <row r="373" spans="1:8" ht="15.75">
      <c r="A373" s="140"/>
      <c r="B373" s="44"/>
      <c r="C373" s="144"/>
      <c r="D373" s="144"/>
      <c r="E373" s="141" t="s">
        <v>740</v>
      </c>
      <c r="F373" s="172">
        <f t="shared" ref="F373:F376" si="31">G373+H373</f>
        <v>0</v>
      </c>
      <c r="G373" s="264">
        <v>0</v>
      </c>
      <c r="H373" s="264">
        <v>0</v>
      </c>
    </row>
    <row r="374" spans="1:8" ht="15.75">
      <c r="A374" s="140"/>
      <c r="B374" s="44"/>
      <c r="C374" s="144"/>
      <c r="D374" s="144"/>
      <c r="E374" s="141"/>
      <c r="F374" s="172">
        <f t="shared" si="31"/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 t="s">
        <v>740</v>
      </c>
      <c r="F376" s="172">
        <f t="shared" si="31"/>
        <v>0</v>
      </c>
      <c r="G376" s="264">
        <v>0</v>
      </c>
      <c r="H376" s="264">
        <v>0</v>
      </c>
    </row>
    <row r="377" spans="1:8" ht="33" customHeight="1">
      <c r="A377" s="140">
        <v>2480</v>
      </c>
      <c r="B377" s="43" t="s">
        <v>74</v>
      </c>
      <c r="C377" s="137">
        <v>8</v>
      </c>
      <c r="D377" s="137">
        <v>0</v>
      </c>
      <c r="E377" s="142" t="s">
        <v>410</v>
      </c>
      <c r="F377" s="172">
        <f t="shared" ref="F377:F445" si="32">G377+H377</f>
        <v>0</v>
      </c>
      <c r="G377" s="174">
        <f>G379+G385+G391+G397</f>
        <v>0</v>
      </c>
      <c r="H377" s="174">
        <f>H379+H385+H391+H397</f>
        <v>0</v>
      </c>
    </row>
    <row r="378" spans="1:8" s="143" customFormat="1" ht="15" customHeight="1">
      <c r="A378" s="140"/>
      <c r="B378" s="43"/>
      <c r="C378" s="137"/>
      <c r="D378" s="137"/>
      <c r="E378" s="141" t="s">
        <v>233</v>
      </c>
      <c r="F378" s="172"/>
      <c r="G378" s="176"/>
      <c r="H378" s="176"/>
    </row>
    <row r="379" spans="1:8" ht="29.25" customHeight="1">
      <c r="A379" s="140">
        <v>2481</v>
      </c>
      <c r="B379" s="44" t="s">
        <v>74</v>
      </c>
      <c r="C379" s="144">
        <v>8</v>
      </c>
      <c r="D379" s="144">
        <v>1</v>
      </c>
      <c r="E379" s="141" t="s">
        <v>411</v>
      </c>
      <c r="F379" s="172">
        <f t="shared" si="32"/>
        <v>0</v>
      </c>
      <c r="G379" s="174">
        <f>SUM(G381:G384)</f>
        <v>0</v>
      </c>
      <c r="H379" s="174">
        <f>SUM(H381:H384)</f>
        <v>0</v>
      </c>
    </row>
    <row r="380" spans="1:8" ht="40.5">
      <c r="A380" s="140"/>
      <c r="B380" s="44"/>
      <c r="C380" s="144"/>
      <c r="D380" s="144"/>
      <c r="E380" s="141" t="s">
        <v>739</v>
      </c>
      <c r="F380" s="172"/>
      <c r="G380" s="175"/>
      <c r="H380" s="175"/>
    </row>
    <row r="381" spans="1:8" ht="15.75">
      <c r="A381" s="140"/>
      <c r="B381" s="44"/>
      <c r="C381" s="144"/>
      <c r="D381" s="144"/>
      <c r="E381" s="141" t="s">
        <v>740</v>
      </c>
      <c r="F381" s="172">
        <f t="shared" ref="F381:F385" si="33">G381+H381</f>
        <v>0</v>
      </c>
      <c r="G381" s="264">
        <v>0</v>
      </c>
      <c r="H381" s="264">
        <v>0</v>
      </c>
    </row>
    <row r="382" spans="1:8" ht="15.75">
      <c r="A382" s="140"/>
      <c r="B382" s="44"/>
      <c r="C382" s="144"/>
      <c r="D382" s="144"/>
      <c r="E382" s="141"/>
      <c r="F382" s="172">
        <f t="shared" si="33"/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 t="s">
        <v>740</v>
      </c>
      <c r="F384" s="172">
        <f t="shared" si="33"/>
        <v>0</v>
      </c>
      <c r="G384" s="264">
        <v>0</v>
      </c>
      <c r="H384" s="264">
        <v>0</v>
      </c>
    </row>
    <row r="385" spans="1:8" ht="47.25" customHeight="1">
      <c r="A385" s="140">
        <v>2482</v>
      </c>
      <c r="B385" s="44" t="s">
        <v>74</v>
      </c>
      <c r="C385" s="144">
        <v>8</v>
      </c>
      <c r="D385" s="144">
        <v>2</v>
      </c>
      <c r="E385" s="141" t="s">
        <v>412</v>
      </c>
      <c r="F385" s="172">
        <f t="shared" si="33"/>
        <v>0</v>
      </c>
      <c r="G385" s="174">
        <f>SUM(G387:G390)</f>
        <v>0</v>
      </c>
      <c r="H385" s="174">
        <f>SUM(H387:H390)</f>
        <v>0</v>
      </c>
    </row>
    <row r="386" spans="1:8" ht="40.5">
      <c r="A386" s="140"/>
      <c r="B386" s="44"/>
      <c r="C386" s="144"/>
      <c r="D386" s="144"/>
      <c r="E386" s="141" t="s">
        <v>739</v>
      </c>
      <c r="F386" s="172"/>
      <c r="G386" s="175"/>
      <c r="H386" s="175"/>
    </row>
    <row r="387" spans="1:8" ht="15.75">
      <c r="A387" s="140"/>
      <c r="B387" s="44"/>
      <c r="C387" s="144"/>
      <c r="D387" s="144"/>
      <c r="E387" s="141" t="s">
        <v>740</v>
      </c>
      <c r="F387" s="172">
        <f t="shared" ref="F387:F391" si="34">G387+H387</f>
        <v>0</v>
      </c>
      <c r="G387" s="264">
        <v>0</v>
      </c>
      <c r="H387" s="264">
        <v>0</v>
      </c>
    </row>
    <row r="388" spans="1:8" ht="15.75">
      <c r="A388" s="140"/>
      <c r="B388" s="44"/>
      <c r="C388" s="144"/>
      <c r="D388" s="144"/>
      <c r="E388" s="141"/>
      <c r="F388" s="172">
        <f t="shared" si="34"/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 t="s">
        <v>740</v>
      </c>
      <c r="F390" s="172">
        <f t="shared" si="34"/>
        <v>0</v>
      </c>
      <c r="G390" s="264">
        <v>0</v>
      </c>
      <c r="H390" s="264">
        <v>0</v>
      </c>
    </row>
    <row r="391" spans="1:8" ht="34.5" customHeight="1">
      <c r="A391" s="140">
        <v>2483</v>
      </c>
      <c r="B391" s="44" t="s">
        <v>74</v>
      </c>
      <c r="C391" s="144">
        <v>8</v>
      </c>
      <c r="D391" s="144">
        <v>3</v>
      </c>
      <c r="E391" s="141" t="s">
        <v>413</v>
      </c>
      <c r="F391" s="172">
        <f t="shared" si="34"/>
        <v>0</v>
      </c>
      <c r="G391" s="174">
        <f>SUM(G393:G396)</f>
        <v>0</v>
      </c>
      <c r="H391" s="174">
        <f>SUM(H393:H396)</f>
        <v>0</v>
      </c>
    </row>
    <row r="392" spans="1:8" ht="40.5">
      <c r="A392" s="140"/>
      <c r="B392" s="44"/>
      <c r="C392" s="144"/>
      <c r="D392" s="144"/>
      <c r="E392" s="141" t="s">
        <v>739</v>
      </c>
      <c r="F392" s="172"/>
      <c r="G392" s="175"/>
      <c r="H392" s="175"/>
    </row>
    <row r="393" spans="1:8" ht="15.75">
      <c r="A393" s="140"/>
      <c r="B393" s="44"/>
      <c r="C393" s="144"/>
      <c r="D393" s="144"/>
      <c r="E393" s="141" t="s">
        <v>740</v>
      </c>
      <c r="F393" s="172">
        <f t="shared" ref="F393:F397" si="35">G393+H393</f>
        <v>0</v>
      </c>
      <c r="G393" s="264">
        <v>0</v>
      </c>
      <c r="H393" s="264">
        <v>0</v>
      </c>
    </row>
    <row r="394" spans="1:8" ht="15.75">
      <c r="A394" s="140"/>
      <c r="B394" s="44"/>
      <c r="C394" s="144"/>
      <c r="D394" s="144"/>
      <c r="E394" s="141"/>
      <c r="F394" s="172">
        <f t="shared" si="35"/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 t="s">
        <v>740</v>
      </c>
      <c r="F396" s="172">
        <f t="shared" si="35"/>
        <v>0</v>
      </c>
      <c r="G396" s="264">
        <v>0</v>
      </c>
      <c r="H396" s="264">
        <v>0</v>
      </c>
    </row>
    <row r="397" spans="1:8" ht="31.5" customHeight="1">
      <c r="A397" s="140">
        <v>2484</v>
      </c>
      <c r="B397" s="44" t="s">
        <v>74</v>
      </c>
      <c r="C397" s="144">
        <v>8</v>
      </c>
      <c r="D397" s="144">
        <v>4</v>
      </c>
      <c r="E397" s="141" t="s">
        <v>414</v>
      </c>
      <c r="F397" s="172">
        <f t="shared" si="35"/>
        <v>0</v>
      </c>
      <c r="G397" s="174">
        <f>SUM(G399:G402)</f>
        <v>0</v>
      </c>
      <c r="H397" s="174">
        <f>SUM(H399:H402)</f>
        <v>0</v>
      </c>
    </row>
    <row r="398" spans="1:8" ht="40.5">
      <c r="A398" s="140"/>
      <c r="B398" s="44"/>
      <c r="C398" s="144"/>
      <c r="D398" s="144"/>
      <c r="E398" s="141" t="s">
        <v>739</v>
      </c>
      <c r="F398" s="172"/>
      <c r="G398" s="175"/>
      <c r="H398" s="175"/>
    </row>
    <row r="399" spans="1:8" ht="15.75">
      <c r="A399" s="140"/>
      <c r="B399" s="44"/>
      <c r="C399" s="144"/>
      <c r="D399" s="144"/>
      <c r="E399" s="141" t="s">
        <v>740</v>
      </c>
      <c r="F399" s="172">
        <f t="shared" ref="F399:F402" si="36">G399+H399</f>
        <v>0</v>
      </c>
      <c r="G399" s="264">
        <v>0</v>
      </c>
      <c r="H399" s="264">
        <v>0</v>
      </c>
    </row>
    <row r="400" spans="1:8" ht="15.75">
      <c r="A400" s="140"/>
      <c r="B400" s="44"/>
      <c r="C400" s="144"/>
      <c r="D400" s="144"/>
      <c r="E400" s="141"/>
      <c r="F400" s="172">
        <f t="shared" si="36"/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 t="s">
        <v>740</v>
      </c>
      <c r="F402" s="172">
        <f t="shared" si="36"/>
        <v>0</v>
      </c>
      <c r="G402" s="264">
        <v>0</v>
      </c>
      <c r="H402" s="264">
        <v>0</v>
      </c>
    </row>
    <row r="403" spans="1:8" ht="27">
      <c r="A403" s="140">
        <v>2490</v>
      </c>
      <c r="B403" s="43" t="s">
        <v>74</v>
      </c>
      <c r="C403" s="137">
        <v>9</v>
      </c>
      <c r="D403" s="137">
        <v>0</v>
      </c>
      <c r="E403" s="142" t="s">
        <v>419</v>
      </c>
      <c r="F403" s="172">
        <f t="shared" si="32"/>
        <v>0</v>
      </c>
      <c r="G403" s="174">
        <f>G405</f>
        <v>0</v>
      </c>
      <c r="H403" s="174">
        <f>H405</f>
        <v>0</v>
      </c>
    </row>
    <row r="404" spans="1:8" s="143" customFormat="1" ht="10.5" customHeight="1">
      <c r="A404" s="140"/>
      <c r="B404" s="43"/>
      <c r="C404" s="137"/>
      <c r="D404" s="137"/>
      <c r="E404" s="141" t="s">
        <v>233</v>
      </c>
      <c r="F404" s="172"/>
      <c r="G404" s="176"/>
      <c r="H404" s="176"/>
    </row>
    <row r="405" spans="1:8" ht="27">
      <c r="A405" s="140">
        <v>2491</v>
      </c>
      <c r="B405" s="44" t="s">
        <v>74</v>
      </c>
      <c r="C405" s="144">
        <v>9</v>
      </c>
      <c r="D405" s="144">
        <v>1</v>
      </c>
      <c r="E405" s="141" t="s">
        <v>419</v>
      </c>
      <c r="F405" s="172">
        <f t="shared" si="32"/>
        <v>0</v>
      </c>
      <c r="G405" s="174">
        <f>SUM(G407:G410)</f>
        <v>0</v>
      </c>
      <c r="H405" s="174">
        <f>SUM(H407:H410)</f>
        <v>0</v>
      </c>
    </row>
    <row r="406" spans="1:8" ht="40.5">
      <c r="A406" s="140"/>
      <c r="B406" s="44"/>
      <c r="C406" s="144"/>
      <c r="D406" s="144"/>
      <c r="E406" s="141" t="s">
        <v>739</v>
      </c>
      <c r="F406" s="172"/>
      <c r="G406" s="175"/>
      <c r="H406" s="175"/>
    </row>
    <row r="407" spans="1:8" ht="15.75">
      <c r="A407" s="140"/>
      <c r="B407" s="44"/>
      <c r="C407" s="144"/>
      <c r="D407" s="144"/>
      <c r="E407" s="141" t="s">
        <v>740</v>
      </c>
      <c r="F407" s="172">
        <f t="shared" ref="F407:F410" si="37">G407+H407</f>
        <v>0</v>
      </c>
      <c r="G407" s="264">
        <v>0</v>
      </c>
      <c r="H407" s="264">
        <v>0</v>
      </c>
    </row>
    <row r="408" spans="1:8" ht="15.75">
      <c r="A408" s="140"/>
      <c r="B408" s="44"/>
      <c r="C408" s="144"/>
      <c r="D408" s="144"/>
      <c r="E408" s="141"/>
      <c r="F408" s="172">
        <f t="shared" si="37"/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 t="s">
        <v>740</v>
      </c>
      <c r="F410" s="172">
        <f t="shared" si="37"/>
        <v>0</v>
      </c>
      <c r="G410" s="264">
        <v>0</v>
      </c>
      <c r="H410" s="264">
        <v>0</v>
      </c>
    </row>
    <row r="411" spans="1:8" s="139" customFormat="1" ht="32.25" customHeight="1">
      <c r="A411" s="136">
        <v>2500</v>
      </c>
      <c r="B411" s="43" t="s">
        <v>75</v>
      </c>
      <c r="C411" s="137">
        <v>0</v>
      </c>
      <c r="D411" s="137">
        <v>0</v>
      </c>
      <c r="E411" s="138" t="s">
        <v>744</v>
      </c>
      <c r="F411" s="178">
        <f t="shared" si="32"/>
        <v>345000</v>
      </c>
      <c r="G411" s="179">
        <f>G413+G421+G429+G437+G445+G453</f>
        <v>345000</v>
      </c>
      <c r="H411" s="179">
        <f>H413+H421+H429+H437+H445+H453</f>
        <v>0</v>
      </c>
    </row>
    <row r="412" spans="1:8" ht="14.25" customHeight="1">
      <c r="A412" s="140"/>
      <c r="B412" s="43"/>
      <c r="C412" s="137"/>
      <c r="D412" s="137"/>
      <c r="E412" s="141" t="s">
        <v>327</v>
      </c>
      <c r="F412" s="172"/>
      <c r="G412" s="175"/>
      <c r="H412" s="175"/>
    </row>
    <row r="413" spans="1:8">
      <c r="A413" s="140">
        <v>2510</v>
      </c>
      <c r="B413" s="43" t="s">
        <v>75</v>
      </c>
      <c r="C413" s="137">
        <v>1</v>
      </c>
      <c r="D413" s="137">
        <v>0</v>
      </c>
      <c r="E413" s="142" t="s">
        <v>421</v>
      </c>
      <c r="F413" s="172">
        <f t="shared" si="32"/>
        <v>345000</v>
      </c>
      <c r="G413" s="174">
        <f>G415</f>
        <v>345000</v>
      </c>
      <c r="H413" s="174">
        <f>H415</f>
        <v>0</v>
      </c>
    </row>
    <row r="414" spans="1:8" s="143" customFormat="1" ht="13.5" customHeight="1">
      <c r="A414" s="140"/>
      <c r="B414" s="43"/>
      <c r="C414" s="137"/>
      <c r="D414" s="137"/>
      <c r="E414" s="141" t="s">
        <v>233</v>
      </c>
      <c r="F414" s="172"/>
      <c r="G414" s="176"/>
      <c r="H414" s="176"/>
    </row>
    <row r="415" spans="1:8">
      <c r="A415" s="140">
        <v>2511</v>
      </c>
      <c r="B415" s="44" t="s">
        <v>75</v>
      </c>
      <c r="C415" s="144">
        <v>1</v>
      </c>
      <c r="D415" s="144">
        <v>1</v>
      </c>
      <c r="E415" s="141" t="s">
        <v>421</v>
      </c>
      <c r="F415" s="172">
        <f t="shared" ref="F415" si="38">G415+H415</f>
        <v>345000</v>
      </c>
      <c r="G415" s="174">
        <f>SUM(G417:G420)</f>
        <v>345000</v>
      </c>
      <c r="H415" s="174">
        <f>SUM(H417:H420)</f>
        <v>0</v>
      </c>
    </row>
    <row r="416" spans="1:8" ht="40.5">
      <c r="A416" s="140"/>
      <c r="B416" s="44"/>
      <c r="C416" s="144"/>
      <c r="D416" s="144"/>
      <c r="E416" s="141" t="s">
        <v>739</v>
      </c>
      <c r="F416" s="172"/>
      <c r="G416" s="175"/>
      <c r="H416" s="175"/>
    </row>
    <row r="417" spans="1:8" ht="15.75">
      <c r="A417" s="140"/>
      <c r="B417" s="44"/>
      <c r="C417" s="144"/>
      <c r="D417" s="144"/>
      <c r="E417" s="141">
        <v>4511</v>
      </c>
      <c r="F417" s="172">
        <f t="shared" ref="F417:F420" si="39">G417+H417</f>
        <v>123624</v>
      </c>
      <c r="G417" s="287">
        <v>123624</v>
      </c>
      <c r="H417" s="175"/>
    </row>
    <row r="418" spans="1:8" ht="15.75">
      <c r="A418" s="140"/>
      <c r="B418" s="44"/>
      <c r="C418" s="144"/>
      <c r="D418" s="144"/>
      <c r="E418" s="141">
        <v>4111</v>
      </c>
      <c r="F418" s="172">
        <f t="shared" si="39"/>
        <v>221376</v>
      </c>
      <c r="G418" s="287">
        <v>221376</v>
      </c>
      <c r="H418" s="264">
        <v>0</v>
      </c>
    </row>
    <row r="419" spans="1:8" ht="15.75">
      <c r="A419" s="140"/>
      <c r="B419" s="44"/>
      <c r="C419" s="144"/>
      <c r="D419" s="144"/>
      <c r="E419" s="141"/>
      <c r="F419" s="172">
        <f t="shared" si="39"/>
        <v>0</v>
      </c>
      <c r="G419" s="264">
        <v>0</v>
      </c>
      <c r="H419" s="264">
        <v>0</v>
      </c>
    </row>
    <row r="420" spans="1:8" ht="15.75">
      <c r="A420" s="140"/>
      <c r="B420" s="44"/>
      <c r="C420" s="144"/>
      <c r="D420" s="144"/>
      <c r="E420" s="141" t="s">
        <v>740</v>
      </c>
      <c r="F420" s="172">
        <f t="shared" si="39"/>
        <v>0</v>
      </c>
      <c r="G420" s="264">
        <v>0</v>
      </c>
      <c r="H420" s="264">
        <v>0</v>
      </c>
    </row>
    <row r="421" spans="1:8">
      <c r="A421" s="140">
        <v>2520</v>
      </c>
      <c r="B421" s="43" t="s">
        <v>75</v>
      </c>
      <c r="C421" s="137">
        <v>2</v>
      </c>
      <c r="D421" s="137">
        <v>0</v>
      </c>
      <c r="E421" s="142" t="s">
        <v>422</v>
      </c>
      <c r="F421" s="172">
        <f t="shared" si="32"/>
        <v>0</v>
      </c>
      <c r="G421" s="174">
        <f>G423</f>
        <v>0</v>
      </c>
      <c r="H421" s="174">
        <f>H423</f>
        <v>0</v>
      </c>
    </row>
    <row r="422" spans="1:8" s="143" customFormat="1" ht="10.5" customHeight="1">
      <c r="A422" s="140"/>
      <c r="B422" s="43"/>
      <c r="C422" s="137"/>
      <c r="D422" s="137"/>
      <c r="E422" s="141" t="s">
        <v>233</v>
      </c>
      <c r="F422" s="172"/>
      <c r="G422" s="176"/>
      <c r="H422" s="176"/>
    </row>
    <row r="423" spans="1:8">
      <c r="A423" s="140">
        <v>2521</v>
      </c>
      <c r="B423" s="44" t="s">
        <v>75</v>
      </c>
      <c r="C423" s="144">
        <v>2</v>
      </c>
      <c r="D423" s="144">
        <v>1</v>
      </c>
      <c r="E423" s="141" t="s">
        <v>423</v>
      </c>
      <c r="F423" s="172">
        <f t="shared" ref="F423" si="40">G423+H423</f>
        <v>0</v>
      </c>
      <c r="G423" s="174">
        <f>SUM(G425:G428)</f>
        <v>0</v>
      </c>
      <c r="H423" s="174">
        <f>SUM(H425:H428)</f>
        <v>0</v>
      </c>
    </row>
    <row r="424" spans="1:8" ht="40.5">
      <c r="A424" s="140"/>
      <c r="B424" s="44"/>
      <c r="C424" s="144"/>
      <c r="D424" s="144"/>
      <c r="E424" s="141" t="s">
        <v>739</v>
      </c>
      <c r="F424" s="172"/>
      <c r="G424" s="175"/>
      <c r="H424" s="175"/>
    </row>
    <row r="425" spans="1:8" ht="15.75">
      <c r="A425" s="140"/>
      <c r="B425" s="44"/>
      <c r="C425" s="144"/>
      <c r="D425" s="144"/>
      <c r="E425" s="141" t="s">
        <v>740</v>
      </c>
      <c r="F425" s="172">
        <f t="shared" ref="F425:F428" si="41">G425+H425</f>
        <v>0</v>
      </c>
      <c r="G425" s="264">
        <v>0</v>
      </c>
      <c r="H425" s="264">
        <v>0</v>
      </c>
    </row>
    <row r="426" spans="1:8" ht="15.75">
      <c r="A426" s="140"/>
      <c r="B426" s="44"/>
      <c r="C426" s="144"/>
      <c r="D426" s="144"/>
      <c r="E426" s="141"/>
      <c r="F426" s="172">
        <f t="shared" si="41"/>
        <v>0</v>
      </c>
      <c r="G426" s="264">
        <v>0</v>
      </c>
      <c r="H426" s="264">
        <v>0</v>
      </c>
    </row>
    <row r="427" spans="1:8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8" ht="15.75">
      <c r="A428" s="140"/>
      <c r="B428" s="44"/>
      <c r="C428" s="144"/>
      <c r="D428" s="144"/>
      <c r="E428" s="141" t="s">
        <v>740</v>
      </c>
      <c r="F428" s="172">
        <f t="shared" si="41"/>
        <v>0</v>
      </c>
      <c r="G428" s="264">
        <v>0</v>
      </c>
      <c r="H428" s="264">
        <v>0</v>
      </c>
    </row>
    <row r="429" spans="1:8">
      <c r="A429" s="140">
        <v>2530</v>
      </c>
      <c r="B429" s="43" t="s">
        <v>75</v>
      </c>
      <c r="C429" s="137">
        <v>3</v>
      </c>
      <c r="D429" s="137">
        <v>0</v>
      </c>
      <c r="E429" s="142" t="s">
        <v>424</v>
      </c>
      <c r="F429" s="172">
        <f t="shared" si="32"/>
        <v>0</v>
      </c>
      <c r="G429" s="174">
        <f>G431</f>
        <v>0</v>
      </c>
      <c r="H429" s="174">
        <f>H431</f>
        <v>0</v>
      </c>
    </row>
    <row r="430" spans="1:8" s="143" customFormat="1" ht="10.5" customHeight="1">
      <c r="A430" s="140"/>
      <c r="B430" s="43"/>
      <c r="C430" s="137"/>
      <c r="D430" s="137"/>
      <c r="E430" s="141" t="s">
        <v>233</v>
      </c>
      <c r="F430" s="172">
        <f t="shared" si="32"/>
        <v>0</v>
      </c>
      <c r="G430" s="176"/>
      <c r="H430" s="176"/>
    </row>
    <row r="431" spans="1:8">
      <c r="A431" s="140">
        <v>3531</v>
      </c>
      <c r="B431" s="44" t="s">
        <v>75</v>
      </c>
      <c r="C431" s="144">
        <v>3</v>
      </c>
      <c r="D431" s="144">
        <v>1</v>
      </c>
      <c r="E431" s="141" t="s">
        <v>424</v>
      </c>
      <c r="F431" s="172">
        <f t="shared" ref="F431" si="42">G431+H431</f>
        <v>0</v>
      </c>
      <c r="G431" s="174">
        <f>SUM(G433:G436)</f>
        <v>0</v>
      </c>
      <c r="H431" s="174">
        <f>SUM(H433:H436)</f>
        <v>0</v>
      </c>
    </row>
    <row r="432" spans="1:8" ht="40.5">
      <c r="A432" s="140"/>
      <c r="B432" s="44"/>
      <c r="C432" s="144"/>
      <c r="D432" s="144"/>
      <c r="E432" s="141" t="s">
        <v>739</v>
      </c>
      <c r="F432" s="172"/>
      <c r="G432" s="175"/>
      <c r="H432" s="175"/>
    </row>
    <row r="433" spans="1:8" ht="15.75">
      <c r="A433" s="140"/>
      <c r="B433" s="44"/>
      <c r="C433" s="144"/>
      <c r="D433" s="144"/>
      <c r="E433" s="141" t="s">
        <v>740</v>
      </c>
      <c r="F433" s="172">
        <f t="shared" ref="F433:F436" si="43">G433+H433</f>
        <v>0</v>
      </c>
      <c r="G433" s="264">
        <v>0</v>
      </c>
      <c r="H433" s="264">
        <v>0</v>
      </c>
    </row>
    <row r="434" spans="1:8" ht="15.75">
      <c r="A434" s="140"/>
      <c r="B434" s="44"/>
      <c r="C434" s="144"/>
      <c r="D434" s="144"/>
      <c r="E434" s="141"/>
      <c r="F434" s="172">
        <f t="shared" si="43"/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 t="s">
        <v>740</v>
      </c>
      <c r="F436" s="172">
        <f t="shared" si="43"/>
        <v>0</v>
      </c>
      <c r="G436" s="264">
        <v>0</v>
      </c>
      <c r="H436" s="264">
        <v>0</v>
      </c>
    </row>
    <row r="437" spans="1:8" ht="19.5" customHeight="1">
      <c r="A437" s="140">
        <v>2540</v>
      </c>
      <c r="B437" s="43" t="s">
        <v>75</v>
      </c>
      <c r="C437" s="137">
        <v>4</v>
      </c>
      <c r="D437" s="137">
        <v>0</v>
      </c>
      <c r="E437" s="142" t="s">
        <v>425</v>
      </c>
      <c r="F437" s="172">
        <f t="shared" si="32"/>
        <v>0</v>
      </c>
      <c r="G437" s="174">
        <f>G439</f>
        <v>0</v>
      </c>
      <c r="H437" s="174">
        <f>H439</f>
        <v>0</v>
      </c>
    </row>
    <row r="438" spans="1:8" s="143" customFormat="1" ht="10.5" customHeight="1">
      <c r="A438" s="140"/>
      <c r="B438" s="43"/>
      <c r="C438" s="137"/>
      <c r="D438" s="137"/>
      <c r="E438" s="141" t="s">
        <v>233</v>
      </c>
      <c r="F438" s="172"/>
      <c r="G438" s="176"/>
      <c r="H438" s="176"/>
    </row>
    <row r="439" spans="1:8" ht="17.25" customHeight="1">
      <c r="A439" s="140">
        <v>2541</v>
      </c>
      <c r="B439" s="44" t="s">
        <v>75</v>
      </c>
      <c r="C439" s="144">
        <v>4</v>
      </c>
      <c r="D439" s="144">
        <v>1</v>
      </c>
      <c r="E439" s="141" t="s">
        <v>425</v>
      </c>
      <c r="F439" s="172">
        <f t="shared" ref="F439" si="44">G439+H439</f>
        <v>0</v>
      </c>
      <c r="G439" s="174">
        <f>SUM(G441:G444)</f>
        <v>0</v>
      </c>
      <c r="H439" s="174">
        <f>SUM(H441:H444)</f>
        <v>0</v>
      </c>
    </row>
    <row r="440" spans="1:8" ht="40.5">
      <c r="A440" s="140"/>
      <c r="B440" s="44"/>
      <c r="C440" s="144"/>
      <c r="D440" s="144"/>
      <c r="E440" s="141" t="s">
        <v>739</v>
      </c>
      <c r="F440" s="172"/>
      <c r="G440" s="175"/>
      <c r="H440" s="175"/>
    </row>
    <row r="441" spans="1:8" ht="15.75">
      <c r="A441" s="140"/>
      <c r="B441" s="44"/>
      <c r="C441" s="144"/>
      <c r="D441" s="144"/>
      <c r="E441" s="141" t="s">
        <v>740</v>
      </c>
      <c r="F441" s="172">
        <f t="shared" ref="F441:F444" si="45">G441+H441</f>
        <v>0</v>
      </c>
      <c r="G441" s="264">
        <v>0</v>
      </c>
      <c r="H441" s="264">
        <v>0</v>
      </c>
    </row>
    <row r="442" spans="1:8" ht="15.75">
      <c r="A442" s="140"/>
      <c r="B442" s="44"/>
      <c r="C442" s="144"/>
      <c r="D442" s="144"/>
      <c r="E442" s="141"/>
      <c r="F442" s="172">
        <f t="shared" si="45"/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 t="s">
        <v>740</v>
      </c>
      <c r="F444" s="172">
        <f t="shared" si="45"/>
        <v>0</v>
      </c>
      <c r="G444" s="264">
        <v>0</v>
      </c>
      <c r="H444" s="264">
        <v>0</v>
      </c>
    </row>
    <row r="445" spans="1:8" ht="32.25" customHeight="1">
      <c r="A445" s="140">
        <v>2550</v>
      </c>
      <c r="B445" s="43" t="s">
        <v>75</v>
      </c>
      <c r="C445" s="137">
        <v>5</v>
      </c>
      <c r="D445" s="137">
        <v>0</v>
      </c>
      <c r="E445" s="142" t="s">
        <v>426</v>
      </c>
      <c r="F445" s="172">
        <f t="shared" si="32"/>
        <v>0</v>
      </c>
      <c r="G445" s="174">
        <f>G447</f>
        <v>0</v>
      </c>
      <c r="H445" s="174">
        <f>H447</f>
        <v>0</v>
      </c>
    </row>
    <row r="446" spans="1:8" s="143" customFormat="1" ht="10.5" customHeight="1">
      <c r="A446" s="140"/>
      <c r="B446" s="43"/>
      <c r="C446" s="137"/>
      <c r="D446" s="137"/>
      <c r="E446" s="141" t="s">
        <v>233</v>
      </c>
      <c r="F446" s="172"/>
      <c r="G446" s="176"/>
      <c r="H446" s="176"/>
    </row>
    <row r="447" spans="1:8" ht="27">
      <c r="A447" s="140">
        <v>2551</v>
      </c>
      <c r="B447" s="44" t="s">
        <v>75</v>
      </c>
      <c r="C447" s="144">
        <v>5</v>
      </c>
      <c r="D447" s="144">
        <v>1</v>
      </c>
      <c r="E447" s="141" t="s">
        <v>426</v>
      </c>
      <c r="F447" s="172">
        <f t="shared" ref="F447" si="46">G447+H447</f>
        <v>0</v>
      </c>
      <c r="G447" s="174">
        <f>SUM(G449:G452)</f>
        <v>0</v>
      </c>
      <c r="H447" s="174">
        <f>SUM(H449:H452)</f>
        <v>0</v>
      </c>
    </row>
    <row r="448" spans="1:8" ht="40.5">
      <c r="A448" s="140"/>
      <c r="B448" s="44"/>
      <c r="C448" s="144"/>
      <c r="D448" s="144"/>
      <c r="E448" s="141" t="s">
        <v>739</v>
      </c>
      <c r="F448" s="172"/>
      <c r="G448" s="175"/>
      <c r="H448" s="175"/>
    </row>
    <row r="449" spans="1:8" ht="15.75">
      <c r="A449" s="140"/>
      <c r="B449" s="44"/>
      <c r="C449" s="144"/>
      <c r="D449" s="144"/>
      <c r="E449" s="141" t="s">
        <v>740</v>
      </c>
      <c r="F449" s="172">
        <f t="shared" ref="F449:F452" si="47">G449+H449</f>
        <v>0</v>
      </c>
      <c r="G449" s="264">
        <v>0</v>
      </c>
      <c r="H449" s="264">
        <v>0</v>
      </c>
    </row>
    <row r="450" spans="1:8" ht="15.75">
      <c r="A450" s="140"/>
      <c r="B450" s="44"/>
      <c r="C450" s="144"/>
      <c r="D450" s="144"/>
      <c r="E450" s="141"/>
      <c r="F450" s="172">
        <f t="shared" si="47"/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 t="s">
        <v>740</v>
      </c>
      <c r="F452" s="172">
        <f t="shared" si="47"/>
        <v>0</v>
      </c>
      <c r="G452" s="264">
        <v>0</v>
      </c>
      <c r="H452" s="264">
        <v>0</v>
      </c>
    </row>
    <row r="453" spans="1:8" ht="27">
      <c r="A453" s="140">
        <v>2560</v>
      </c>
      <c r="B453" s="43" t="s">
        <v>75</v>
      </c>
      <c r="C453" s="137">
        <v>6</v>
      </c>
      <c r="D453" s="137">
        <v>0</v>
      </c>
      <c r="E453" s="142" t="s">
        <v>427</v>
      </c>
      <c r="F453" s="172">
        <f t="shared" ref="F453:F534" si="48">G453+H453</f>
        <v>0</v>
      </c>
      <c r="G453" s="174">
        <f>G455</f>
        <v>0</v>
      </c>
      <c r="H453" s="174">
        <f>H455</f>
        <v>0</v>
      </c>
    </row>
    <row r="454" spans="1:8" s="143" customFormat="1" ht="10.5" customHeight="1">
      <c r="A454" s="140"/>
      <c r="B454" s="43"/>
      <c r="C454" s="137"/>
      <c r="D454" s="137"/>
      <c r="E454" s="141" t="s">
        <v>233</v>
      </c>
      <c r="F454" s="172"/>
      <c r="G454" s="176"/>
      <c r="H454" s="176"/>
    </row>
    <row r="455" spans="1:8" ht="27">
      <c r="A455" s="140">
        <v>2561</v>
      </c>
      <c r="B455" s="44" t="s">
        <v>75</v>
      </c>
      <c r="C455" s="144">
        <v>6</v>
      </c>
      <c r="D455" s="144">
        <v>1</v>
      </c>
      <c r="E455" s="141" t="s">
        <v>427</v>
      </c>
      <c r="F455" s="172">
        <f t="shared" si="48"/>
        <v>0</v>
      </c>
      <c r="G455" s="174">
        <f>SUM(G457:G460)</f>
        <v>0</v>
      </c>
      <c r="H455" s="174">
        <f>SUM(H457:H460)</f>
        <v>0</v>
      </c>
    </row>
    <row r="456" spans="1:8" ht="40.5">
      <c r="A456" s="140"/>
      <c r="B456" s="44"/>
      <c r="C456" s="144"/>
      <c r="D456" s="144"/>
      <c r="E456" s="141" t="s">
        <v>739</v>
      </c>
      <c r="F456" s="172"/>
      <c r="G456" s="175"/>
      <c r="H456" s="175"/>
    </row>
    <row r="457" spans="1:8" ht="15.75">
      <c r="A457" s="140"/>
      <c r="B457" s="44"/>
      <c r="C457" s="144"/>
      <c r="D457" s="144"/>
      <c r="E457" s="141" t="s">
        <v>740</v>
      </c>
      <c r="F457" s="172">
        <f t="shared" ref="F457:F460" si="49">G457+H457</f>
        <v>0</v>
      </c>
      <c r="G457" s="264">
        <v>0</v>
      </c>
      <c r="H457" s="264">
        <v>0</v>
      </c>
    </row>
    <row r="458" spans="1:8" ht="15.75">
      <c r="A458" s="140"/>
      <c r="B458" s="44"/>
      <c r="C458" s="144"/>
      <c r="D458" s="144"/>
      <c r="E458" s="141"/>
      <c r="F458" s="172">
        <f t="shared" si="49"/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 t="s">
        <v>740</v>
      </c>
      <c r="F460" s="172">
        <f t="shared" si="49"/>
        <v>0</v>
      </c>
      <c r="G460" s="264">
        <v>0</v>
      </c>
      <c r="H460" s="264">
        <v>0</v>
      </c>
    </row>
    <row r="461" spans="1:8" s="139" customFormat="1" ht="64.5" customHeight="1">
      <c r="A461" s="136">
        <v>2600</v>
      </c>
      <c r="B461" s="43" t="s">
        <v>76</v>
      </c>
      <c r="C461" s="137">
        <v>0</v>
      </c>
      <c r="D461" s="137">
        <v>0</v>
      </c>
      <c r="E461" s="138" t="s">
        <v>745</v>
      </c>
      <c r="F461" s="178">
        <f t="shared" si="48"/>
        <v>90000</v>
      </c>
      <c r="G461" s="179">
        <f>G463+G471+G479+G491+G499+G507</f>
        <v>90000</v>
      </c>
      <c r="H461" s="179">
        <f>H463+H471+H479+H491+H499+H507</f>
        <v>0</v>
      </c>
    </row>
    <row r="462" spans="1:8" ht="15.75" customHeight="1">
      <c r="A462" s="140"/>
      <c r="B462" s="43"/>
      <c r="C462" s="137"/>
      <c r="D462" s="137"/>
      <c r="E462" s="141" t="s">
        <v>327</v>
      </c>
      <c r="F462" s="172">
        <f t="shared" si="48"/>
        <v>0</v>
      </c>
      <c r="G462" s="175"/>
      <c r="H462" s="175"/>
    </row>
    <row r="463" spans="1:8">
      <c r="A463" s="140">
        <v>2610</v>
      </c>
      <c r="B463" s="43" t="s">
        <v>76</v>
      </c>
      <c r="C463" s="137">
        <v>1</v>
      </c>
      <c r="D463" s="137">
        <v>0</v>
      </c>
      <c r="E463" s="142" t="s">
        <v>429</v>
      </c>
      <c r="F463" s="172">
        <f t="shared" ref="F463" si="50">G463+H463</f>
        <v>0</v>
      </c>
      <c r="G463" s="174">
        <f>G465</f>
        <v>0</v>
      </c>
      <c r="H463" s="174">
        <f>H465</f>
        <v>0</v>
      </c>
    </row>
    <row r="464" spans="1:8" s="143" customFormat="1" ht="13.5" customHeight="1">
      <c r="A464" s="140"/>
      <c r="B464" s="43"/>
      <c r="C464" s="137"/>
      <c r="D464" s="137"/>
      <c r="E464" s="141" t="s">
        <v>233</v>
      </c>
      <c r="F464" s="172"/>
      <c r="G464" s="176"/>
      <c r="H464" s="176"/>
    </row>
    <row r="465" spans="1:8">
      <c r="A465" s="140">
        <v>2611</v>
      </c>
      <c r="B465" s="44" t="s">
        <v>76</v>
      </c>
      <c r="C465" s="144">
        <v>1</v>
      </c>
      <c r="D465" s="144">
        <v>1</v>
      </c>
      <c r="E465" s="141" t="s">
        <v>430</v>
      </c>
      <c r="F465" s="172">
        <f t="shared" ref="F465" si="51">G465+H465</f>
        <v>0</v>
      </c>
      <c r="G465" s="174">
        <f>SUM(G467:G470)</f>
        <v>0</v>
      </c>
      <c r="H465" s="174">
        <f>SUM(H467:H470)</f>
        <v>0</v>
      </c>
    </row>
    <row r="466" spans="1:8" ht="40.5">
      <c r="A466" s="140"/>
      <c r="B466" s="44"/>
      <c r="C466" s="144"/>
      <c r="D466" s="144"/>
      <c r="E466" s="141" t="s">
        <v>739</v>
      </c>
      <c r="F466" s="172"/>
      <c r="G466" s="175"/>
      <c r="H466" s="175"/>
    </row>
    <row r="467" spans="1:8" ht="15.75">
      <c r="A467" s="140"/>
      <c r="B467" s="44"/>
      <c r="C467" s="144"/>
      <c r="D467" s="144"/>
      <c r="E467" s="141" t="s">
        <v>740</v>
      </c>
      <c r="F467" s="172">
        <f t="shared" ref="F467:F471" si="52">G467+H467</f>
        <v>0</v>
      </c>
      <c r="G467" s="264">
        <v>0</v>
      </c>
      <c r="H467" s="264">
        <v>0</v>
      </c>
    </row>
    <row r="468" spans="1:8" ht="15.75">
      <c r="A468" s="140"/>
      <c r="B468" s="44"/>
      <c r="C468" s="144"/>
      <c r="D468" s="144"/>
      <c r="E468" s="141"/>
      <c r="F468" s="172">
        <f t="shared" si="52"/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 t="s">
        <v>740</v>
      </c>
      <c r="F470" s="172">
        <f t="shared" si="52"/>
        <v>0</v>
      </c>
      <c r="G470" s="264">
        <v>0</v>
      </c>
      <c r="H470" s="264">
        <v>0</v>
      </c>
    </row>
    <row r="471" spans="1:8">
      <c r="A471" s="140">
        <v>2620</v>
      </c>
      <c r="B471" s="43" t="s">
        <v>76</v>
      </c>
      <c r="C471" s="137">
        <v>2</v>
      </c>
      <c r="D471" s="137">
        <v>0</v>
      </c>
      <c r="E471" s="142" t="s">
        <v>431</v>
      </c>
      <c r="F471" s="172">
        <f t="shared" si="52"/>
        <v>0</v>
      </c>
      <c r="G471" s="174">
        <f>G473</f>
        <v>0</v>
      </c>
      <c r="H471" s="174">
        <f>H473</f>
        <v>0</v>
      </c>
    </row>
    <row r="472" spans="1:8" s="143" customFormat="1" ht="15" customHeight="1">
      <c r="A472" s="140"/>
      <c r="B472" s="43"/>
      <c r="C472" s="137"/>
      <c r="D472" s="137"/>
      <c r="E472" s="141" t="s">
        <v>233</v>
      </c>
      <c r="F472" s="172"/>
      <c r="G472" s="176"/>
      <c r="H472" s="176"/>
    </row>
    <row r="473" spans="1:8">
      <c r="A473" s="140">
        <v>2621</v>
      </c>
      <c r="B473" s="44" t="s">
        <v>76</v>
      </c>
      <c r="C473" s="144">
        <v>2</v>
      </c>
      <c r="D473" s="144">
        <v>1</v>
      </c>
      <c r="E473" s="141" t="s">
        <v>431</v>
      </c>
      <c r="F473" s="172">
        <f t="shared" ref="F473" si="53">G473+H473</f>
        <v>0</v>
      </c>
      <c r="G473" s="174">
        <f>H474</f>
        <v>0</v>
      </c>
      <c r="H473" s="174">
        <f>SUM(H475:H478)</f>
        <v>0</v>
      </c>
    </row>
    <row r="474" spans="1:8" ht="40.5">
      <c r="A474" s="140"/>
      <c r="B474" s="44"/>
      <c r="C474" s="144"/>
      <c r="D474" s="144"/>
      <c r="E474" s="141" t="s">
        <v>739</v>
      </c>
      <c r="F474" s="172"/>
      <c r="G474" s="175"/>
      <c r="H474" s="175"/>
    </row>
    <row r="475" spans="1:8" ht="15.75">
      <c r="A475" s="140"/>
      <c r="B475" s="44"/>
      <c r="C475" s="144"/>
      <c r="D475" s="144"/>
      <c r="E475" s="248"/>
      <c r="F475" s="261">
        <f t="shared" ref="F475:F479" si="54">G475+H475</f>
        <v>30000</v>
      </c>
      <c r="G475" s="174">
        <f>SUM(G477:G480)</f>
        <v>30000</v>
      </c>
      <c r="H475" s="266"/>
    </row>
    <row r="476" spans="1:8" ht="15.75">
      <c r="A476" s="140"/>
      <c r="B476" s="44"/>
      <c r="C476" s="144"/>
      <c r="D476" s="144"/>
      <c r="E476" s="141"/>
      <c r="F476" s="172">
        <f t="shared" si="54"/>
        <v>0</v>
      </c>
      <c r="G476" s="175"/>
      <c r="H476" s="175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 t="s">
        <v>740</v>
      </c>
      <c r="F478" s="172">
        <f t="shared" si="54"/>
        <v>0</v>
      </c>
      <c r="G478" s="175"/>
      <c r="H478" s="175"/>
    </row>
    <row r="479" spans="1:8">
      <c r="A479" s="140">
        <v>2630</v>
      </c>
      <c r="B479" s="43" t="s">
        <v>76</v>
      </c>
      <c r="C479" s="137">
        <v>3</v>
      </c>
      <c r="D479" s="137">
        <v>0</v>
      </c>
      <c r="E479" s="142" t="s">
        <v>432</v>
      </c>
      <c r="F479" s="172">
        <f t="shared" si="54"/>
        <v>30000</v>
      </c>
      <c r="G479" s="174">
        <f>G481</f>
        <v>30000</v>
      </c>
      <c r="H479" s="174"/>
    </row>
    <row r="480" spans="1:8" s="143" customFormat="1" ht="15" customHeight="1">
      <c r="A480" s="140"/>
      <c r="B480" s="43"/>
      <c r="C480" s="137"/>
      <c r="D480" s="137"/>
      <c r="E480" s="141" t="s">
        <v>233</v>
      </c>
      <c r="F480" s="172"/>
      <c r="G480" s="176"/>
      <c r="H480" s="176"/>
    </row>
    <row r="481" spans="1:9">
      <c r="A481" s="140">
        <v>2631</v>
      </c>
      <c r="B481" s="44" t="s">
        <v>76</v>
      </c>
      <c r="C481" s="144">
        <v>3</v>
      </c>
      <c r="D481" s="144">
        <v>1</v>
      </c>
      <c r="E481" s="141" t="s">
        <v>433</v>
      </c>
      <c r="F481" s="172">
        <f t="shared" ref="F481" si="55">G481+H481</f>
        <v>30000</v>
      </c>
      <c r="G481" s="288">
        <f>SUM(G483:G490)</f>
        <v>30000</v>
      </c>
      <c r="H481" s="174"/>
    </row>
    <row r="482" spans="1:9" ht="40.5">
      <c r="A482" s="140"/>
      <c r="B482" s="44"/>
      <c r="C482" s="144"/>
      <c r="D482" s="144"/>
      <c r="E482" s="141" t="s">
        <v>739</v>
      </c>
      <c r="F482" s="172"/>
      <c r="G482" s="175"/>
      <c r="H482" s="175"/>
    </row>
    <row r="483" spans="1:9" ht="15.75">
      <c r="A483" s="140"/>
      <c r="B483" s="44"/>
      <c r="C483" s="144"/>
      <c r="D483" s="144"/>
      <c r="E483" s="247">
        <v>4239</v>
      </c>
      <c r="F483" s="172">
        <f>G483+H483</f>
        <v>5000</v>
      </c>
      <c r="G483" s="259">
        <v>5000</v>
      </c>
      <c r="H483" s="264">
        <v>0</v>
      </c>
      <c r="I483" s="264">
        <v>0</v>
      </c>
    </row>
    <row r="484" spans="1:9" ht="15.75">
      <c r="A484" s="140"/>
      <c r="B484" s="44"/>
      <c r="C484" s="144"/>
      <c r="D484" s="144"/>
      <c r="E484" s="247">
        <v>4251</v>
      </c>
      <c r="F484" s="172">
        <f>G484+H484</f>
        <v>17000</v>
      </c>
      <c r="G484" s="286">
        <v>17000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4269</v>
      </c>
      <c r="F485" s="172">
        <f>G485+H485</f>
        <v>5000</v>
      </c>
      <c r="G485" s="286">
        <v>5000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141">
        <v>4241</v>
      </c>
      <c r="F486" s="172">
        <f>G486+H486</f>
        <v>3000</v>
      </c>
      <c r="G486" s="250">
        <v>3000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248" t="s">
        <v>778</v>
      </c>
      <c r="F487" s="172">
        <f t="shared" ref="F487:F491" si="56">G487+H487</f>
        <v>0</v>
      </c>
      <c r="G487" s="264">
        <v>0</v>
      </c>
      <c r="H487" s="265"/>
    </row>
    <row r="488" spans="1:9" ht="15.75">
      <c r="A488" s="140"/>
      <c r="B488" s="44"/>
      <c r="C488" s="144"/>
      <c r="D488" s="144"/>
      <c r="E488" s="248" t="s">
        <v>779</v>
      </c>
      <c r="F488" s="172">
        <f t="shared" si="56"/>
        <v>0</v>
      </c>
      <c r="G488" s="264">
        <v>0</v>
      </c>
      <c r="H488" s="265"/>
    </row>
    <row r="489" spans="1:9" ht="15.75">
      <c r="A489" s="140"/>
      <c r="B489" s="44"/>
      <c r="C489" s="144"/>
      <c r="D489" s="144"/>
      <c r="E489" s="141"/>
      <c r="F489" s="172">
        <f t="shared" si="56"/>
        <v>0</v>
      </c>
      <c r="G489" s="264">
        <v>0</v>
      </c>
      <c r="H489" s="264">
        <v>0</v>
      </c>
      <c r="I489" s="264">
        <v>0</v>
      </c>
    </row>
    <row r="490" spans="1:9" ht="15.75">
      <c r="A490" s="140"/>
      <c r="B490" s="44"/>
      <c r="C490" s="144"/>
      <c r="D490" s="144"/>
      <c r="E490" s="141" t="s">
        <v>740</v>
      </c>
      <c r="F490" s="172">
        <f t="shared" si="56"/>
        <v>0</v>
      </c>
      <c r="G490" s="264">
        <v>0</v>
      </c>
      <c r="H490" s="264">
        <v>0</v>
      </c>
      <c r="I490" s="264">
        <v>0</v>
      </c>
    </row>
    <row r="491" spans="1:9">
      <c r="A491" s="140">
        <v>2640</v>
      </c>
      <c r="B491" s="43" t="s">
        <v>76</v>
      </c>
      <c r="C491" s="137">
        <v>4</v>
      </c>
      <c r="D491" s="137">
        <v>0</v>
      </c>
      <c r="E491" s="142" t="s">
        <v>434</v>
      </c>
      <c r="F491" s="172">
        <f t="shared" si="56"/>
        <v>60000</v>
      </c>
      <c r="G491" s="174">
        <f>G493</f>
        <v>60000</v>
      </c>
      <c r="H491" s="174">
        <f>H493</f>
        <v>0</v>
      </c>
    </row>
    <row r="492" spans="1:9" s="143" customFormat="1" ht="20.25" customHeight="1">
      <c r="A492" s="140"/>
      <c r="B492" s="43"/>
      <c r="C492" s="137"/>
      <c r="D492" s="137"/>
      <c r="E492" s="141" t="s">
        <v>233</v>
      </c>
      <c r="F492" s="172"/>
      <c r="G492" s="176"/>
      <c r="H492" s="176"/>
    </row>
    <row r="493" spans="1:9">
      <c r="A493" s="140">
        <v>2641</v>
      </c>
      <c r="B493" s="44" t="s">
        <v>76</v>
      </c>
      <c r="C493" s="144">
        <v>4</v>
      </c>
      <c r="D493" s="144">
        <v>1</v>
      </c>
      <c r="E493" s="141" t="s">
        <v>435</v>
      </c>
      <c r="F493" s="172">
        <f t="shared" ref="F493" si="57">G493+H493</f>
        <v>60000</v>
      </c>
      <c r="G493" s="288">
        <f>SUM(G495:G498)</f>
        <v>60000</v>
      </c>
      <c r="H493" s="174">
        <f>SUM(H495:H498)</f>
        <v>0</v>
      </c>
    </row>
    <row r="494" spans="1:9" ht="40.5">
      <c r="A494" s="140"/>
      <c r="B494" s="44"/>
      <c r="C494" s="144"/>
      <c r="D494" s="144"/>
      <c r="E494" s="141" t="s">
        <v>739</v>
      </c>
      <c r="F494" s="172"/>
      <c r="G494" s="175"/>
      <c r="H494" s="175"/>
    </row>
    <row r="495" spans="1:9" ht="15.75">
      <c r="A495" s="140"/>
      <c r="B495" s="44"/>
      <c r="C495" s="144"/>
      <c r="D495" s="144"/>
      <c r="E495" s="247">
        <v>4239</v>
      </c>
      <c r="F495" s="172">
        <f t="shared" ref="F495:F499" si="58">G495+H495</f>
        <v>2000</v>
      </c>
      <c r="G495" s="259">
        <v>2000</v>
      </c>
      <c r="H495" s="264">
        <v>0</v>
      </c>
      <c r="I495" s="264">
        <v>0</v>
      </c>
    </row>
    <row r="496" spans="1:9" ht="15.75">
      <c r="A496" s="140"/>
      <c r="B496" s="44"/>
      <c r="C496" s="144"/>
      <c r="D496" s="144"/>
      <c r="E496" s="247">
        <v>4241</v>
      </c>
      <c r="F496" s="172">
        <f t="shared" si="58"/>
        <v>3000</v>
      </c>
      <c r="G496" s="286">
        <v>3000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4269</v>
      </c>
      <c r="F497" s="172">
        <f t="shared" si="58"/>
        <v>8000</v>
      </c>
      <c r="G497" s="259">
        <v>8000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4251</v>
      </c>
      <c r="F498" s="172">
        <f t="shared" si="58"/>
        <v>47000</v>
      </c>
      <c r="G498" s="286">
        <v>47000</v>
      </c>
      <c r="H498" s="264">
        <v>0</v>
      </c>
      <c r="I498" s="264">
        <v>0</v>
      </c>
    </row>
    <row r="499" spans="1:9" ht="40.5">
      <c r="A499" s="140">
        <v>2650</v>
      </c>
      <c r="B499" s="43" t="s">
        <v>76</v>
      </c>
      <c r="C499" s="137">
        <v>5</v>
      </c>
      <c r="D499" s="137">
        <v>0</v>
      </c>
      <c r="E499" s="142" t="s">
        <v>436</v>
      </c>
      <c r="F499" s="172">
        <f t="shared" si="58"/>
        <v>0</v>
      </c>
      <c r="G499" s="174">
        <f>G501</f>
        <v>0</v>
      </c>
      <c r="H499" s="174">
        <f>H501</f>
        <v>0</v>
      </c>
    </row>
    <row r="500" spans="1:9" s="143" customFormat="1" ht="15.75" customHeight="1">
      <c r="A500" s="140"/>
      <c r="B500" s="43"/>
      <c r="C500" s="137"/>
      <c r="D500" s="137"/>
      <c r="E500" s="141" t="s">
        <v>233</v>
      </c>
      <c r="F500" s="172"/>
      <c r="G500" s="176"/>
      <c r="H500" s="176"/>
    </row>
    <row r="501" spans="1:9" ht="44.25" customHeight="1">
      <c r="A501" s="140">
        <v>2651</v>
      </c>
      <c r="B501" s="44" t="s">
        <v>76</v>
      </c>
      <c r="C501" s="144">
        <v>5</v>
      </c>
      <c r="D501" s="144">
        <v>1</v>
      </c>
      <c r="E501" s="141" t="s">
        <v>436</v>
      </c>
      <c r="F501" s="172">
        <f t="shared" ref="F501" si="59">G501+H501</f>
        <v>0</v>
      </c>
      <c r="G501" s="174">
        <f>SUM(G503:G506)</f>
        <v>0</v>
      </c>
      <c r="H501" s="174">
        <f>SUM(H503:H506)</f>
        <v>0</v>
      </c>
    </row>
    <row r="502" spans="1:9" ht="40.5">
      <c r="A502" s="140"/>
      <c r="B502" s="44"/>
      <c r="C502" s="144"/>
      <c r="D502" s="144"/>
      <c r="E502" s="141" t="s">
        <v>739</v>
      </c>
      <c r="F502" s="172"/>
      <c r="G502" s="175"/>
      <c r="H502" s="175"/>
    </row>
    <row r="503" spans="1:9" ht="15.75">
      <c r="A503" s="140"/>
      <c r="B503" s="44"/>
      <c r="C503" s="144"/>
      <c r="D503" s="144"/>
      <c r="E503" s="141" t="s">
        <v>740</v>
      </c>
      <c r="F503" s="172">
        <f t="shared" ref="F503:F507" si="60">G503+H503</f>
        <v>0</v>
      </c>
      <c r="G503" s="264">
        <v>0</v>
      </c>
      <c r="H503" s="264">
        <v>0</v>
      </c>
    </row>
    <row r="504" spans="1:9" ht="15.75">
      <c r="A504" s="140"/>
      <c r="B504" s="44"/>
      <c r="C504" s="144"/>
      <c r="D504" s="144"/>
      <c r="E504" s="141"/>
      <c r="F504" s="172">
        <f t="shared" si="60"/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60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 t="s">
        <v>740</v>
      </c>
      <c r="F506" s="172">
        <f t="shared" si="60"/>
        <v>0</v>
      </c>
      <c r="G506" s="264">
        <v>0</v>
      </c>
      <c r="H506" s="264">
        <v>0</v>
      </c>
    </row>
    <row r="507" spans="1:9" ht="27">
      <c r="A507" s="140">
        <v>2660</v>
      </c>
      <c r="B507" s="43" t="s">
        <v>76</v>
      </c>
      <c r="C507" s="137">
        <v>6</v>
      </c>
      <c r="D507" s="137">
        <v>0</v>
      </c>
      <c r="E507" s="142" t="s">
        <v>437</v>
      </c>
      <c r="F507" s="172">
        <f t="shared" si="60"/>
        <v>0</v>
      </c>
      <c r="G507" s="174">
        <f>G509</f>
        <v>0</v>
      </c>
      <c r="H507" s="174">
        <f>H509</f>
        <v>0</v>
      </c>
    </row>
    <row r="508" spans="1:9" s="143" customFormat="1" ht="15" customHeight="1">
      <c r="A508" s="140"/>
      <c r="B508" s="43"/>
      <c r="C508" s="137"/>
      <c r="D508" s="137"/>
      <c r="E508" s="141" t="s">
        <v>233</v>
      </c>
      <c r="F508" s="172"/>
      <c r="G508" s="176"/>
      <c r="H508" s="176"/>
    </row>
    <row r="509" spans="1:9" ht="31.5" customHeight="1">
      <c r="A509" s="140">
        <v>2661</v>
      </c>
      <c r="B509" s="44" t="s">
        <v>76</v>
      </c>
      <c r="C509" s="144">
        <v>6</v>
      </c>
      <c r="D509" s="144">
        <v>1</v>
      </c>
      <c r="E509" s="141" t="s">
        <v>437</v>
      </c>
      <c r="F509" s="172">
        <f t="shared" ref="F509" si="61">G509+H509</f>
        <v>0</v>
      </c>
      <c r="G509" s="174">
        <f>SUM(G511:G514)</f>
        <v>0</v>
      </c>
      <c r="H509" s="174">
        <f>SUM(H511:H514)</f>
        <v>0</v>
      </c>
    </row>
    <row r="510" spans="1:9" ht="40.5">
      <c r="A510" s="140"/>
      <c r="B510" s="44"/>
      <c r="C510" s="144"/>
      <c r="D510" s="144"/>
      <c r="E510" s="141" t="s">
        <v>739</v>
      </c>
      <c r="F510" s="172"/>
      <c r="G510" s="175"/>
      <c r="H510" s="175"/>
    </row>
    <row r="511" spans="1:9" ht="15.75">
      <c r="A511" s="140"/>
      <c r="B511" s="44"/>
      <c r="C511" s="144"/>
      <c r="D511" s="144"/>
      <c r="E511" s="141" t="s">
        <v>740</v>
      </c>
      <c r="F511" s="172">
        <f t="shared" ref="F511:F514" si="62">G511+H511</f>
        <v>0</v>
      </c>
      <c r="G511" s="264">
        <v>0</v>
      </c>
      <c r="H511" s="264">
        <v>0</v>
      </c>
    </row>
    <row r="512" spans="1:9" ht="15.75">
      <c r="A512" s="140"/>
      <c r="B512" s="44"/>
      <c r="C512" s="144"/>
      <c r="D512" s="144"/>
      <c r="E512" s="141"/>
      <c r="F512" s="172">
        <f t="shared" si="62"/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2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 t="s">
        <v>740</v>
      </c>
      <c r="F514" s="172">
        <f t="shared" si="62"/>
        <v>0</v>
      </c>
      <c r="G514" s="264">
        <v>0</v>
      </c>
      <c r="H514" s="264">
        <v>0</v>
      </c>
    </row>
    <row r="515" spans="1:8" s="139" customFormat="1" ht="36" customHeight="1">
      <c r="A515" s="136">
        <v>2700</v>
      </c>
      <c r="B515" s="43" t="s">
        <v>77</v>
      </c>
      <c r="C515" s="137">
        <v>0</v>
      </c>
      <c r="D515" s="137">
        <v>0</v>
      </c>
      <c r="E515" s="138" t="s">
        <v>746</v>
      </c>
      <c r="F515" s="172">
        <f t="shared" si="48"/>
        <v>2000</v>
      </c>
      <c r="G515" s="174">
        <f>G516+G517+G531+G549+G567</f>
        <v>2000</v>
      </c>
      <c r="H515" s="174">
        <f>H516+H517+H531+H549+H567</f>
        <v>0</v>
      </c>
    </row>
    <row r="516" spans="1:8" ht="11.25" customHeight="1">
      <c r="A516" s="140"/>
      <c r="B516" s="43"/>
      <c r="C516" s="137"/>
      <c r="D516" s="137"/>
      <c r="E516" s="141" t="s">
        <v>327</v>
      </c>
      <c r="F516" s="172">
        <f t="shared" si="48"/>
        <v>0</v>
      </c>
      <c r="G516" s="264">
        <v>0</v>
      </c>
      <c r="H516" s="264">
        <v>0</v>
      </c>
    </row>
    <row r="517" spans="1:8" ht="14.25" customHeight="1">
      <c r="A517" s="140">
        <v>2710</v>
      </c>
      <c r="B517" s="43" t="s">
        <v>77</v>
      </c>
      <c r="C517" s="137">
        <v>1</v>
      </c>
      <c r="D517" s="137">
        <v>0</v>
      </c>
      <c r="E517" s="142" t="s">
        <v>439</v>
      </c>
      <c r="F517" s="172">
        <f t="shared" si="48"/>
        <v>0</v>
      </c>
      <c r="G517" s="264">
        <v>0</v>
      </c>
      <c r="H517" s="264">
        <v>0</v>
      </c>
    </row>
    <row r="518" spans="1:8" s="143" customFormat="1" ht="0.75" hidden="1" customHeight="1">
      <c r="A518" s="140"/>
      <c r="B518" s="43"/>
      <c r="C518" s="137"/>
      <c r="D518" s="137"/>
      <c r="E518" s="141" t="s">
        <v>233</v>
      </c>
      <c r="F518" s="172">
        <f t="shared" si="48"/>
        <v>0</v>
      </c>
      <c r="G518" s="264">
        <v>0</v>
      </c>
      <c r="H518" s="264">
        <v>0</v>
      </c>
    </row>
    <row r="519" spans="1:8" ht="15.75" hidden="1">
      <c r="A519" s="140">
        <v>2711</v>
      </c>
      <c r="B519" s="44" t="s">
        <v>77</v>
      </c>
      <c r="C519" s="144">
        <v>1</v>
      </c>
      <c r="D519" s="144">
        <v>1</v>
      </c>
      <c r="E519" s="141" t="s">
        <v>440</v>
      </c>
      <c r="F519" s="172">
        <f t="shared" si="48"/>
        <v>0</v>
      </c>
      <c r="G519" s="264">
        <v>0</v>
      </c>
      <c r="H519" s="264">
        <v>0</v>
      </c>
    </row>
    <row r="520" spans="1:8" ht="40.5" hidden="1">
      <c r="A520" s="140"/>
      <c r="B520" s="44"/>
      <c r="C520" s="144"/>
      <c r="D520" s="144"/>
      <c r="E520" s="141" t="s">
        <v>739</v>
      </c>
      <c r="F520" s="172">
        <f t="shared" si="48"/>
        <v>0</v>
      </c>
      <c r="G520" s="264">
        <v>0</v>
      </c>
      <c r="H520" s="264">
        <v>0</v>
      </c>
    </row>
    <row r="521" spans="1:8" ht="15.75" hidden="1">
      <c r="A521" s="140"/>
      <c r="B521" s="44"/>
      <c r="C521" s="144"/>
      <c r="D521" s="144"/>
      <c r="E521" s="141" t="s">
        <v>740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>
        <v>2712</v>
      </c>
      <c r="B523" s="44" t="s">
        <v>77</v>
      </c>
      <c r="C523" s="144">
        <v>1</v>
      </c>
      <c r="D523" s="144">
        <v>2</v>
      </c>
      <c r="E523" s="141" t="s">
        <v>441</v>
      </c>
      <c r="F523" s="172">
        <f t="shared" si="48"/>
        <v>0</v>
      </c>
      <c r="G523" s="264">
        <v>0</v>
      </c>
      <c r="H523" s="264">
        <v>0</v>
      </c>
    </row>
    <row r="524" spans="1:8" ht="40.5" hidden="1">
      <c r="A524" s="140"/>
      <c r="B524" s="44"/>
      <c r="C524" s="144"/>
      <c r="D524" s="144"/>
      <c r="E524" s="141" t="s">
        <v>739</v>
      </c>
      <c r="F524" s="172">
        <f t="shared" si="48"/>
        <v>0</v>
      </c>
      <c r="G524" s="264">
        <v>0</v>
      </c>
      <c r="H524" s="264">
        <v>0</v>
      </c>
    </row>
    <row r="525" spans="1:8" ht="15.75" hidden="1">
      <c r="A525" s="140"/>
      <c r="B525" s="44"/>
      <c r="C525" s="144"/>
      <c r="D525" s="144"/>
      <c r="E525" s="141" t="s">
        <v>740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>
        <v>2713</v>
      </c>
      <c r="B527" s="44" t="s">
        <v>77</v>
      </c>
      <c r="C527" s="144">
        <v>1</v>
      </c>
      <c r="D527" s="144">
        <v>3</v>
      </c>
      <c r="E527" s="141" t="s">
        <v>442</v>
      </c>
      <c r="F527" s="172">
        <f t="shared" si="48"/>
        <v>0</v>
      </c>
      <c r="G527" s="264">
        <v>0</v>
      </c>
      <c r="H527" s="264">
        <v>0</v>
      </c>
    </row>
    <row r="528" spans="1:8" ht="40.5" hidden="1">
      <c r="A528" s="140"/>
      <c r="B528" s="44"/>
      <c r="C528" s="144"/>
      <c r="D528" s="144"/>
      <c r="E528" s="141" t="s">
        <v>739</v>
      </c>
      <c r="F528" s="172">
        <f t="shared" si="48"/>
        <v>0</v>
      </c>
      <c r="G528" s="264">
        <v>0</v>
      </c>
      <c r="H528" s="264">
        <v>0</v>
      </c>
    </row>
    <row r="529" spans="1:8" ht="15.75" hidden="1">
      <c r="A529" s="140"/>
      <c r="B529" s="44"/>
      <c r="C529" s="144"/>
      <c r="D529" s="144"/>
      <c r="E529" s="141" t="s">
        <v>740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" customHeight="1">
      <c r="A531" s="140">
        <v>2720</v>
      </c>
      <c r="B531" s="43" t="s">
        <v>77</v>
      </c>
      <c r="C531" s="137">
        <v>2</v>
      </c>
      <c r="D531" s="137">
        <v>0</v>
      </c>
      <c r="E531" s="142" t="s">
        <v>443</v>
      </c>
      <c r="F531" s="172">
        <f t="shared" si="48"/>
        <v>0</v>
      </c>
      <c r="G531" s="264">
        <v>0</v>
      </c>
      <c r="H531" s="264">
        <v>0</v>
      </c>
    </row>
    <row r="532" spans="1:8" s="143" customFormat="1" ht="10.5" hidden="1" customHeight="1">
      <c r="A532" s="140"/>
      <c r="B532" s="43"/>
      <c r="C532" s="137"/>
      <c r="D532" s="137"/>
      <c r="E532" s="141" t="s">
        <v>233</v>
      </c>
      <c r="F532" s="172">
        <f t="shared" si="48"/>
        <v>0</v>
      </c>
      <c r="G532" s="264">
        <v>0</v>
      </c>
      <c r="H532" s="264">
        <v>0</v>
      </c>
    </row>
    <row r="533" spans="1:8" ht="15.75" hidden="1">
      <c r="A533" s="140">
        <v>2721</v>
      </c>
      <c r="B533" s="44" t="s">
        <v>77</v>
      </c>
      <c r="C533" s="144">
        <v>2</v>
      </c>
      <c r="D533" s="144">
        <v>1</v>
      </c>
      <c r="E533" s="141" t="s">
        <v>444</v>
      </c>
      <c r="F533" s="172">
        <f t="shared" si="48"/>
        <v>0</v>
      </c>
      <c r="G533" s="264">
        <v>0</v>
      </c>
      <c r="H533" s="264">
        <v>0</v>
      </c>
    </row>
    <row r="534" spans="1:8" ht="40.5" hidden="1">
      <c r="A534" s="140"/>
      <c r="B534" s="44"/>
      <c r="C534" s="144"/>
      <c r="D534" s="144"/>
      <c r="E534" s="141" t="s">
        <v>739</v>
      </c>
      <c r="F534" s="172">
        <f t="shared" si="48"/>
        <v>0</v>
      </c>
      <c r="G534" s="264">
        <v>0</v>
      </c>
      <c r="H534" s="264">
        <v>0</v>
      </c>
    </row>
    <row r="535" spans="1:8" ht="15.75" hidden="1">
      <c r="A535" s="140"/>
      <c r="B535" s="44"/>
      <c r="C535" s="144"/>
      <c r="D535" s="144"/>
      <c r="E535" s="141" t="s">
        <v>740</v>
      </c>
      <c r="F535" s="172">
        <f t="shared" ref="F535:F603" si="63">G535+H535</f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63"/>
        <v>0</v>
      </c>
      <c r="G536" s="264">
        <v>0</v>
      </c>
      <c r="H536" s="264">
        <v>0</v>
      </c>
    </row>
    <row r="537" spans="1:8" ht="20.25" hidden="1" customHeight="1">
      <c r="A537" s="140">
        <v>2722</v>
      </c>
      <c r="B537" s="44" t="s">
        <v>77</v>
      </c>
      <c r="C537" s="144">
        <v>2</v>
      </c>
      <c r="D537" s="144">
        <v>2</v>
      </c>
      <c r="E537" s="141" t="s">
        <v>445</v>
      </c>
      <c r="F537" s="172">
        <f t="shared" si="63"/>
        <v>0</v>
      </c>
      <c r="G537" s="264">
        <v>0</v>
      </c>
      <c r="H537" s="264">
        <v>0</v>
      </c>
    </row>
    <row r="538" spans="1:8" ht="40.5" hidden="1">
      <c r="A538" s="140"/>
      <c r="B538" s="44"/>
      <c r="C538" s="144"/>
      <c r="D538" s="144"/>
      <c r="E538" s="141" t="s">
        <v>739</v>
      </c>
      <c r="F538" s="172">
        <f t="shared" si="63"/>
        <v>0</v>
      </c>
      <c r="G538" s="264">
        <v>0</v>
      </c>
      <c r="H538" s="264">
        <v>0</v>
      </c>
    </row>
    <row r="539" spans="1:8" ht="15.75" hidden="1">
      <c r="A539" s="140"/>
      <c r="B539" s="44"/>
      <c r="C539" s="144"/>
      <c r="D539" s="144"/>
      <c r="E539" s="141" t="s">
        <v>740</v>
      </c>
      <c r="F539" s="172">
        <f t="shared" si="63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3"/>
        <v>0</v>
      </c>
      <c r="G540" s="264">
        <v>0</v>
      </c>
      <c r="H540" s="264">
        <v>0</v>
      </c>
    </row>
    <row r="541" spans="1:8" ht="15.75" hidden="1">
      <c r="A541" s="140">
        <v>2723</v>
      </c>
      <c r="B541" s="44" t="s">
        <v>77</v>
      </c>
      <c r="C541" s="144">
        <v>2</v>
      </c>
      <c r="D541" s="144">
        <v>3</v>
      </c>
      <c r="E541" s="141" t="s">
        <v>446</v>
      </c>
      <c r="F541" s="172">
        <f t="shared" si="63"/>
        <v>0</v>
      </c>
      <c r="G541" s="264">
        <v>0</v>
      </c>
      <c r="H541" s="264">
        <v>0</v>
      </c>
    </row>
    <row r="542" spans="1:8" ht="40.5" hidden="1">
      <c r="A542" s="140"/>
      <c r="B542" s="44"/>
      <c r="C542" s="144"/>
      <c r="D542" s="144"/>
      <c r="E542" s="141" t="s">
        <v>739</v>
      </c>
      <c r="F542" s="172">
        <f t="shared" si="63"/>
        <v>0</v>
      </c>
      <c r="G542" s="264">
        <v>0</v>
      </c>
      <c r="H542" s="264">
        <v>0</v>
      </c>
    </row>
    <row r="543" spans="1:8" ht="15.75" hidden="1">
      <c r="A543" s="140"/>
      <c r="B543" s="44"/>
      <c r="C543" s="144"/>
      <c r="D543" s="144"/>
      <c r="E543" s="141" t="s">
        <v>740</v>
      </c>
      <c r="F543" s="172">
        <f t="shared" si="63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3"/>
        <v>0</v>
      </c>
      <c r="G544" s="264">
        <v>0</v>
      </c>
      <c r="H544" s="264">
        <v>0</v>
      </c>
    </row>
    <row r="545" spans="1:8" ht="15.75" hidden="1">
      <c r="A545" s="140">
        <v>2724</v>
      </c>
      <c r="B545" s="44" t="s">
        <v>77</v>
      </c>
      <c r="C545" s="144">
        <v>2</v>
      </c>
      <c r="D545" s="144">
        <v>4</v>
      </c>
      <c r="E545" s="141" t="s">
        <v>447</v>
      </c>
      <c r="F545" s="172">
        <f t="shared" si="63"/>
        <v>0</v>
      </c>
      <c r="G545" s="264">
        <v>0</v>
      </c>
      <c r="H545" s="264">
        <v>0</v>
      </c>
    </row>
    <row r="546" spans="1:8" ht="40.5" hidden="1">
      <c r="A546" s="140"/>
      <c r="B546" s="44"/>
      <c r="C546" s="144"/>
      <c r="D546" s="144"/>
      <c r="E546" s="141" t="s">
        <v>739</v>
      </c>
      <c r="F546" s="172">
        <f t="shared" si="63"/>
        <v>0</v>
      </c>
      <c r="G546" s="264">
        <v>0</v>
      </c>
      <c r="H546" s="264">
        <v>0</v>
      </c>
    </row>
    <row r="547" spans="1:8" ht="15.75" hidden="1">
      <c r="A547" s="140"/>
      <c r="B547" s="44"/>
      <c r="C547" s="144"/>
      <c r="D547" s="144"/>
      <c r="E547" s="141" t="s">
        <v>740</v>
      </c>
      <c r="F547" s="172">
        <f t="shared" si="63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3"/>
        <v>0</v>
      </c>
      <c r="G548" s="264">
        <v>0</v>
      </c>
      <c r="H548" s="264">
        <v>0</v>
      </c>
    </row>
    <row r="549" spans="1:8" ht="15" customHeight="1">
      <c r="A549" s="140">
        <v>2730</v>
      </c>
      <c r="B549" s="43" t="s">
        <v>77</v>
      </c>
      <c r="C549" s="137">
        <v>3</v>
      </c>
      <c r="D549" s="137">
        <v>0</v>
      </c>
      <c r="E549" s="142" t="s">
        <v>448</v>
      </c>
      <c r="F549" s="172">
        <f t="shared" si="63"/>
        <v>0</v>
      </c>
      <c r="G549" s="264">
        <v>0</v>
      </c>
      <c r="H549" s="264">
        <v>0</v>
      </c>
    </row>
    <row r="550" spans="1:8" s="143" customFormat="1" ht="10.5" hidden="1" customHeight="1">
      <c r="A550" s="140"/>
      <c r="B550" s="43"/>
      <c r="C550" s="137"/>
      <c r="D550" s="137"/>
      <c r="E550" s="141" t="s">
        <v>233</v>
      </c>
      <c r="F550" s="172">
        <f t="shared" si="63"/>
        <v>0</v>
      </c>
      <c r="G550" s="267"/>
      <c r="H550" s="264">
        <v>0</v>
      </c>
    </row>
    <row r="551" spans="1:8" ht="15" hidden="1" customHeight="1">
      <c r="A551" s="140">
        <v>2731</v>
      </c>
      <c r="B551" s="44" t="s">
        <v>77</v>
      </c>
      <c r="C551" s="144">
        <v>3</v>
      </c>
      <c r="D551" s="144">
        <v>1</v>
      </c>
      <c r="E551" s="141" t="s">
        <v>449</v>
      </c>
      <c r="F551" s="172">
        <f t="shared" si="63"/>
        <v>0</v>
      </c>
      <c r="G551" s="264"/>
      <c r="H551" s="264">
        <v>0</v>
      </c>
    </row>
    <row r="552" spans="1:8" ht="40.5" hidden="1">
      <c r="A552" s="140"/>
      <c r="B552" s="44"/>
      <c r="C552" s="144"/>
      <c r="D552" s="144"/>
      <c r="E552" s="141" t="s">
        <v>739</v>
      </c>
      <c r="F552" s="172">
        <f t="shared" si="63"/>
        <v>0</v>
      </c>
      <c r="G552" s="264"/>
      <c r="H552" s="264">
        <v>0</v>
      </c>
    </row>
    <row r="553" spans="1:8" ht="15.75" hidden="1">
      <c r="A553" s="140"/>
      <c r="B553" s="44"/>
      <c r="C553" s="144"/>
      <c r="D553" s="144"/>
      <c r="E553" s="141" t="s">
        <v>740</v>
      </c>
      <c r="F553" s="172">
        <f t="shared" si="63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3"/>
        <v>0</v>
      </c>
      <c r="G554" s="264"/>
      <c r="H554" s="264">
        <v>0</v>
      </c>
    </row>
    <row r="555" spans="1:8" ht="18" hidden="1" customHeight="1">
      <c r="A555" s="140">
        <v>2732</v>
      </c>
      <c r="B555" s="44" t="s">
        <v>77</v>
      </c>
      <c r="C555" s="144">
        <v>3</v>
      </c>
      <c r="D555" s="144">
        <v>2</v>
      </c>
      <c r="E555" s="141" t="s">
        <v>450</v>
      </c>
      <c r="F555" s="172">
        <f t="shared" si="63"/>
        <v>0</v>
      </c>
      <c r="G555" s="264"/>
      <c r="H555" s="264">
        <v>0</v>
      </c>
    </row>
    <row r="556" spans="1:8" ht="40.5" hidden="1">
      <c r="A556" s="140"/>
      <c r="B556" s="44"/>
      <c r="C556" s="144"/>
      <c r="D556" s="144"/>
      <c r="E556" s="141" t="s">
        <v>739</v>
      </c>
      <c r="F556" s="172">
        <f t="shared" si="63"/>
        <v>0</v>
      </c>
      <c r="G556" s="264"/>
      <c r="H556" s="264">
        <v>0</v>
      </c>
    </row>
    <row r="557" spans="1:8" ht="15.75" hidden="1">
      <c r="A557" s="140"/>
      <c r="B557" s="44"/>
      <c r="C557" s="144"/>
      <c r="D557" s="144"/>
      <c r="E557" s="141" t="s">
        <v>740</v>
      </c>
      <c r="F557" s="172">
        <f t="shared" si="63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3"/>
        <v>0</v>
      </c>
      <c r="G558" s="264"/>
      <c r="H558" s="264">
        <v>0</v>
      </c>
    </row>
    <row r="559" spans="1:8" ht="21.75" hidden="1" customHeight="1">
      <c r="A559" s="140">
        <v>2733</v>
      </c>
      <c r="B559" s="44" t="s">
        <v>77</v>
      </c>
      <c r="C559" s="144">
        <v>3</v>
      </c>
      <c r="D559" s="144">
        <v>3</v>
      </c>
      <c r="E559" s="141" t="s">
        <v>451</v>
      </c>
      <c r="F559" s="172">
        <f t="shared" si="63"/>
        <v>0</v>
      </c>
      <c r="G559" s="264"/>
      <c r="H559" s="264">
        <v>0</v>
      </c>
    </row>
    <row r="560" spans="1:8" ht="40.5" hidden="1">
      <c r="A560" s="140"/>
      <c r="B560" s="44"/>
      <c r="C560" s="144"/>
      <c r="D560" s="144"/>
      <c r="E560" s="141" t="s">
        <v>739</v>
      </c>
      <c r="F560" s="172">
        <f t="shared" si="63"/>
        <v>0</v>
      </c>
      <c r="G560" s="264"/>
      <c r="H560" s="264">
        <v>0</v>
      </c>
    </row>
    <row r="561" spans="1:8" ht="15.75" hidden="1">
      <c r="A561" s="140"/>
      <c r="B561" s="44"/>
      <c r="C561" s="144"/>
      <c r="D561" s="144"/>
      <c r="E561" s="141" t="s">
        <v>740</v>
      </c>
      <c r="F561" s="172">
        <f t="shared" si="63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3"/>
        <v>0</v>
      </c>
      <c r="G562" s="264"/>
      <c r="H562" s="264">
        <v>0</v>
      </c>
    </row>
    <row r="563" spans="1:8" ht="29.25" hidden="1" customHeight="1">
      <c r="A563" s="140">
        <v>2734</v>
      </c>
      <c r="B563" s="44" t="s">
        <v>77</v>
      </c>
      <c r="C563" s="144">
        <v>3</v>
      </c>
      <c r="D563" s="144">
        <v>4</v>
      </c>
      <c r="E563" s="141" t="s">
        <v>452</v>
      </c>
      <c r="F563" s="172">
        <f t="shared" si="63"/>
        <v>0</v>
      </c>
      <c r="G563" s="264"/>
      <c r="H563" s="264">
        <v>0</v>
      </c>
    </row>
    <row r="564" spans="1:8" ht="40.5" hidden="1">
      <c r="A564" s="140"/>
      <c r="B564" s="44"/>
      <c r="C564" s="144"/>
      <c r="D564" s="144"/>
      <c r="E564" s="141" t="s">
        <v>739</v>
      </c>
      <c r="F564" s="172">
        <f t="shared" si="63"/>
        <v>0</v>
      </c>
      <c r="G564" s="264"/>
      <c r="H564" s="264">
        <v>0</v>
      </c>
    </row>
    <row r="565" spans="1:8" ht="15.75" hidden="1">
      <c r="A565" s="140"/>
      <c r="B565" s="44"/>
      <c r="C565" s="144"/>
      <c r="D565" s="144"/>
      <c r="E565" s="141" t="s">
        <v>740</v>
      </c>
      <c r="F565" s="172">
        <f t="shared" si="63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3"/>
        <v>0</v>
      </c>
      <c r="G566" s="264"/>
      <c r="H566" s="264">
        <v>0</v>
      </c>
    </row>
    <row r="567" spans="1:8" ht="15.75">
      <c r="A567" s="140">
        <v>2740</v>
      </c>
      <c r="B567" s="43" t="s">
        <v>77</v>
      </c>
      <c r="C567" s="137">
        <v>4</v>
      </c>
      <c r="D567" s="137">
        <v>0</v>
      </c>
      <c r="E567" s="142" t="s">
        <v>453</v>
      </c>
      <c r="F567" s="172">
        <f t="shared" si="63"/>
        <v>2000</v>
      </c>
      <c r="G567" s="264">
        <v>2000</v>
      </c>
      <c r="H567" s="264">
        <v>0</v>
      </c>
    </row>
    <row r="568" spans="1:8" s="143" customFormat="1" ht="10.5" hidden="1" customHeight="1">
      <c r="A568" s="140"/>
      <c r="B568" s="43"/>
      <c r="C568" s="137"/>
      <c r="D568" s="137"/>
      <c r="E568" s="141" t="s">
        <v>233</v>
      </c>
      <c r="F568" s="172">
        <f t="shared" si="63"/>
        <v>0</v>
      </c>
      <c r="G568" s="176"/>
      <c r="H568" s="176"/>
    </row>
    <row r="569" spans="1:8" ht="15.75" hidden="1">
      <c r="A569" s="140">
        <v>2741</v>
      </c>
      <c r="B569" s="44" t="s">
        <v>77</v>
      </c>
      <c r="C569" s="144">
        <v>4</v>
      </c>
      <c r="D569" s="144">
        <v>1</v>
      </c>
      <c r="E569" s="141" t="s">
        <v>453</v>
      </c>
      <c r="F569" s="172">
        <f t="shared" si="63"/>
        <v>0</v>
      </c>
      <c r="G569" s="175"/>
      <c r="H569" s="175"/>
    </row>
    <row r="570" spans="1:8" ht="40.5" hidden="1">
      <c r="A570" s="140"/>
      <c r="B570" s="44"/>
      <c r="C570" s="144"/>
      <c r="D570" s="144"/>
      <c r="E570" s="141" t="s">
        <v>739</v>
      </c>
      <c r="F570" s="172">
        <f t="shared" si="63"/>
        <v>0</v>
      </c>
      <c r="G570" s="175"/>
      <c r="H570" s="175"/>
    </row>
    <row r="571" spans="1:8" ht="15.75" hidden="1">
      <c r="A571" s="140"/>
      <c r="B571" s="44"/>
      <c r="C571" s="144"/>
      <c r="D571" s="144"/>
      <c r="E571" s="141" t="s">
        <v>740</v>
      </c>
      <c r="F571" s="172">
        <f t="shared" si="63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3"/>
        <v>0</v>
      </c>
      <c r="G572" s="175"/>
      <c r="H572" s="175"/>
    </row>
    <row r="573" spans="1:8" ht="30.75" customHeight="1">
      <c r="A573" s="140">
        <v>2750</v>
      </c>
      <c r="B573" s="43" t="s">
        <v>77</v>
      </c>
      <c r="C573" s="137">
        <v>5</v>
      </c>
      <c r="D573" s="137">
        <v>0</v>
      </c>
      <c r="E573" s="142" t="s">
        <v>454</v>
      </c>
      <c r="F573" s="172">
        <f t="shared" si="63"/>
        <v>0</v>
      </c>
      <c r="G573" s="175"/>
      <c r="H573" s="175"/>
    </row>
    <row r="574" spans="1:8" s="143" customFormat="1" ht="10.5" hidden="1" customHeight="1">
      <c r="A574" s="140"/>
      <c r="B574" s="43"/>
      <c r="C574" s="137"/>
      <c r="D574" s="137"/>
      <c r="E574" s="141" t="s">
        <v>233</v>
      </c>
      <c r="F574" s="172">
        <f t="shared" si="63"/>
        <v>0</v>
      </c>
      <c r="G574" s="176"/>
      <c r="H574" s="176"/>
    </row>
    <row r="575" spans="1:8" ht="27" hidden="1">
      <c r="A575" s="140">
        <v>2751</v>
      </c>
      <c r="B575" s="44" t="s">
        <v>77</v>
      </c>
      <c r="C575" s="144">
        <v>5</v>
      </c>
      <c r="D575" s="144">
        <v>1</v>
      </c>
      <c r="E575" s="141" t="s">
        <v>454</v>
      </c>
      <c r="F575" s="172">
        <f t="shared" si="63"/>
        <v>0</v>
      </c>
      <c r="G575" s="175"/>
      <c r="H575" s="175"/>
    </row>
    <row r="576" spans="1:8" ht="40.5" hidden="1">
      <c r="A576" s="140"/>
      <c r="B576" s="44"/>
      <c r="C576" s="144"/>
      <c r="D576" s="144"/>
      <c r="E576" s="141" t="s">
        <v>739</v>
      </c>
      <c r="F576" s="172">
        <f t="shared" si="63"/>
        <v>0</v>
      </c>
      <c r="G576" s="175"/>
      <c r="H576" s="175"/>
    </row>
    <row r="577" spans="1:8" ht="15.75" hidden="1">
      <c r="A577" s="140"/>
      <c r="B577" s="44"/>
      <c r="C577" s="144"/>
      <c r="D577" s="144"/>
      <c r="E577" s="141" t="s">
        <v>740</v>
      </c>
      <c r="F577" s="172">
        <f t="shared" si="63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3"/>
        <v>0</v>
      </c>
      <c r="G578" s="175"/>
      <c r="H578" s="175"/>
    </row>
    <row r="579" spans="1:8" ht="15" customHeight="1">
      <c r="A579" s="140">
        <v>2760</v>
      </c>
      <c r="B579" s="43" t="s">
        <v>77</v>
      </c>
      <c r="C579" s="137">
        <v>6</v>
      </c>
      <c r="D579" s="137">
        <v>0</v>
      </c>
      <c r="E579" s="142" t="s">
        <v>455</v>
      </c>
      <c r="F579" s="172">
        <f t="shared" si="63"/>
        <v>0</v>
      </c>
      <c r="G579" s="175"/>
      <c r="H579" s="175"/>
    </row>
    <row r="580" spans="1:8" s="143" customFormat="1" ht="10.5" hidden="1" customHeight="1">
      <c r="A580" s="140"/>
      <c r="B580" s="43"/>
      <c r="C580" s="137"/>
      <c r="D580" s="137"/>
      <c r="E580" s="141" t="s">
        <v>233</v>
      </c>
      <c r="F580" s="172">
        <f t="shared" si="63"/>
        <v>0</v>
      </c>
      <c r="G580" s="176"/>
      <c r="H580" s="176"/>
    </row>
    <row r="581" spans="1:8" ht="27" hidden="1">
      <c r="A581" s="140">
        <v>2761</v>
      </c>
      <c r="B581" s="44" t="s">
        <v>77</v>
      </c>
      <c r="C581" s="144">
        <v>6</v>
      </c>
      <c r="D581" s="144">
        <v>1</v>
      </c>
      <c r="E581" s="141" t="s">
        <v>456</v>
      </c>
      <c r="F581" s="172">
        <f t="shared" si="63"/>
        <v>0</v>
      </c>
      <c r="G581" s="175"/>
      <c r="H581" s="175"/>
    </row>
    <row r="582" spans="1:8" ht="40.5" hidden="1">
      <c r="A582" s="140"/>
      <c r="B582" s="44"/>
      <c r="C582" s="144"/>
      <c r="D582" s="144"/>
      <c r="E582" s="141" t="s">
        <v>739</v>
      </c>
      <c r="F582" s="172">
        <f t="shared" si="63"/>
        <v>0</v>
      </c>
      <c r="G582" s="175"/>
      <c r="H582" s="175"/>
    </row>
    <row r="583" spans="1:8" ht="15.75" hidden="1">
      <c r="A583" s="140"/>
      <c r="B583" s="44"/>
      <c r="C583" s="144"/>
      <c r="D583" s="144"/>
      <c r="E583" s="141" t="s">
        <v>740</v>
      </c>
      <c r="F583" s="172">
        <f t="shared" si="63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3"/>
        <v>0</v>
      </c>
      <c r="G584" s="175"/>
      <c r="H584" s="175"/>
    </row>
    <row r="585" spans="1:8" ht="15.75" hidden="1">
      <c r="A585" s="140">
        <v>2762</v>
      </c>
      <c r="B585" s="44" t="s">
        <v>77</v>
      </c>
      <c r="C585" s="144">
        <v>6</v>
      </c>
      <c r="D585" s="144">
        <v>2</v>
      </c>
      <c r="E585" s="141" t="s">
        <v>455</v>
      </c>
      <c r="F585" s="172">
        <f t="shared" si="63"/>
        <v>0</v>
      </c>
      <c r="G585" s="175"/>
      <c r="H585" s="175"/>
    </row>
    <row r="586" spans="1:8" ht="40.5" hidden="1">
      <c r="A586" s="140"/>
      <c r="B586" s="44"/>
      <c r="C586" s="144"/>
      <c r="D586" s="144"/>
      <c r="E586" s="141" t="s">
        <v>739</v>
      </c>
      <c r="F586" s="172">
        <f t="shared" si="63"/>
        <v>0</v>
      </c>
      <c r="G586" s="175"/>
      <c r="H586" s="175"/>
    </row>
    <row r="587" spans="1:8" ht="0.75" hidden="1" customHeight="1">
      <c r="A587" s="140"/>
      <c r="B587" s="44"/>
      <c r="C587" s="144"/>
      <c r="D587" s="144"/>
      <c r="E587" s="141" t="s">
        <v>740</v>
      </c>
      <c r="F587" s="172">
        <f t="shared" si="63"/>
        <v>0</v>
      </c>
      <c r="G587" s="175"/>
      <c r="H587" s="175"/>
    </row>
    <row r="588" spans="1:8" ht="15.75" hidden="1">
      <c r="A588" s="140"/>
      <c r="B588" s="44"/>
      <c r="C588" s="144"/>
      <c r="D588" s="144"/>
      <c r="E588" s="141" t="s">
        <v>740</v>
      </c>
      <c r="F588" s="172">
        <f t="shared" si="63"/>
        <v>0</v>
      </c>
      <c r="G588" s="175"/>
      <c r="H588" s="175"/>
    </row>
    <row r="589" spans="1:8" s="139" customFormat="1" ht="46.5" customHeight="1">
      <c r="A589" s="136">
        <v>2800</v>
      </c>
      <c r="B589" s="43" t="s">
        <v>78</v>
      </c>
      <c r="C589" s="137">
        <v>0</v>
      </c>
      <c r="D589" s="137">
        <v>0</v>
      </c>
      <c r="E589" s="138" t="s">
        <v>747</v>
      </c>
      <c r="F589" s="178">
        <f t="shared" si="63"/>
        <v>70906</v>
      </c>
      <c r="G589" s="179">
        <f>G591+G603+G656+G676+G696+G704</f>
        <v>70906</v>
      </c>
      <c r="H589" s="179">
        <f>H591+H603+H656+H676+H696+H704</f>
        <v>0</v>
      </c>
    </row>
    <row r="590" spans="1:8" ht="15" customHeight="1">
      <c r="A590" s="140"/>
      <c r="B590" s="43"/>
      <c r="C590" s="137"/>
      <c r="D590" s="137"/>
      <c r="E590" s="141" t="s">
        <v>327</v>
      </c>
      <c r="F590" s="172"/>
      <c r="G590" s="175"/>
      <c r="H590" s="175"/>
    </row>
    <row r="591" spans="1:8">
      <c r="A591" s="140">
        <v>2810</v>
      </c>
      <c r="B591" s="44" t="s">
        <v>78</v>
      </c>
      <c r="C591" s="144">
        <v>1</v>
      </c>
      <c r="D591" s="144">
        <v>0</v>
      </c>
      <c r="E591" s="142" t="s">
        <v>458</v>
      </c>
      <c r="F591" s="172">
        <f t="shared" si="63"/>
        <v>5000</v>
      </c>
      <c r="G591" s="174">
        <f>G593</f>
        <v>5000</v>
      </c>
      <c r="H591" s="174">
        <f>H593</f>
        <v>0</v>
      </c>
    </row>
    <row r="592" spans="1:8" s="143" customFormat="1" ht="10.5" customHeight="1">
      <c r="A592" s="140"/>
      <c r="B592" s="43"/>
      <c r="C592" s="137"/>
      <c r="D592" s="137"/>
      <c r="E592" s="141" t="s">
        <v>233</v>
      </c>
      <c r="F592" s="172"/>
      <c r="G592" s="176"/>
      <c r="H592" s="176"/>
    </row>
    <row r="593" spans="1:10">
      <c r="A593" s="140">
        <v>2811</v>
      </c>
      <c r="B593" s="44" t="s">
        <v>78</v>
      </c>
      <c r="C593" s="144">
        <v>1</v>
      </c>
      <c r="D593" s="144">
        <v>1</v>
      </c>
      <c r="E593" s="141" t="s">
        <v>458</v>
      </c>
      <c r="F593" s="172">
        <f t="shared" si="63"/>
        <v>5000</v>
      </c>
      <c r="G593" s="174">
        <f>SUM(G595:G602)</f>
        <v>5000</v>
      </c>
      <c r="H593" s="174">
        <f>SUM(H599:H602)</f>
        <v>0</v>
      </c>
    </row>
    <row r="594" spans="1:10" ht="40.5">
      <c r="A594" s="140"/>
      <c r="B594" s="44"/>
      <c r="C594" s="144"/>
      <c r="D594" s="144"/>
      <c r="E594" s="141" t="s">
        <v>739</v>
      </c>
      <c r="F594" s="172"/>
      <c r="G594" s="175"/>
      <c r="H594" s="175"/>
    </row>
    <row r="595" spans="1:10" ht="15.75">
      <c r="A595" s="140"/>
      <c r="B595" s="44"/>
      <c r="C595" s="144"/>
      <c r="D595" s="144"/>
      <c r="E595" s="247">
        <v>4251</v>
      </c>
      <c r="F595" s="172">
        <f t="shared" ref="F595:F598" si="64">G595+H595</f>
        <v>2000</v>
      </c>
      <c r="G595" s="259">
        <v>2000</v>
      </c>
      <c r="H595" s="264">
        <v>0</v>
      </c>
    </row>
    <row r="596" spans="1:10" ht="15.75">
      <c r="A596" s="140"/>
      <c r="B596" s="44"/>
      <c r="C596" s="144"/>
      <c r="D596" s="144"/>
      <c r="E596" s="247">
        <v>4727</v>
      </c>
      <c r="F596" s="172">
        <f t="shared" si="64"/>
        <v>600</v>
      </c>
      <c r="G596" s="286">
        <v>600</v>
      </c>
      <c r="H596" s="264">
        <v>0</v>
      </c>
    </row>
    <row r="597" spans="1:10" ht="15.75">
      <c r="A597" s="140"/>
      <c r="B597" s="44"/>
      <c r="C597" s="144"/>
      <c r="D597" s="144"/>
      <c r="E597" s="247">
        <v>4269</v>
      </c>
      <c r="F597" s="172">
        <f t="shared" si="64"/>
        <v>500</v>
      </c>
      <c r="G597" s="259">
        <v>500</v>
      </c>
      <c r="H597" s="264">
        <v>0</v>
      </c>
    </row>
    <row r="598" spans="1:10" ht="15.75">
      <c r="A598" s="140"/>
      <c r="B598" s="44"/>
      <c r="C598" s="144"/>
      <c r="D598" s="144"/>
      <c r="E598" s="247">
        <v>4236</v>
      </c>
      <c r="F598" s="172">
        <f t="shared" si="64"/>
        <v>1000</v>
      </c>
      <c r="G598" s="259">
        <v>1000</v>
      </c>
      <c r="H598" s="264">
        <v>0</v>
      </c>
    </row>
    <row r="599" spans="1:10" ht="15.75">
      <c r="A599" s="140"/>
      <c r="B599" s="44"/>
      <c r="C599" s="144"/>
      <c r="D599" s="144"/>
      <c r="E599" s="247">
        <v>4269</v>
      </c>
      <c r="F599" s="172">
        <f t="shared" ref="F599:F600" si="65">G599+H599</f>
        <v>900</v>
      </c>
      <c r="G599" s="259">
        <v>900</v>
      </c>
      <c r="H599" s="264">
        <v>0</v>
      </c>
    </row>
    <row r="600" spans="1:10" ht="15.75">
      <c r="A600" s="140"/>
      <c r="B600" s="44"/>
      <c r="C600" s="144"/>
      <c r="D600" s="144"/>
      <c r="E600" s="141">
        <v>4657</v>
      </c>
      <c r="F600" s="261">
        <f t="shared" si="65"/>
        <v>0</v>
      </c>
      <c r="G600" s="264">
        <v>0</v>
      </c>
      <c r="H600" s="266"/>
    </row>
    <row r="601" spans="1:10" ht="15.75">
      <c r="A601" s="140"/>
      <c r="B601" s="44"/>
      <c r="C601" s="144"/>
      <c r="D601" s="144"/>
      <c r="E601" s="141"/>
      <c r="F601" s="172"/>
      <c r="G601" s="175"/>
      <c r="H601" s="175"/>
    </row>
    <row r="602" spans="1:10" ht="15.75">
      <c r="A602" s="140"/>
      <c r="B602" s="44"/>
      <c r="C602" s="144"/>
      <c r="D602" s="144"/>
      <c r="E602" s="141" t="s">
        <v>740</v>
      </c>
      <c r="F602" s="172"/>
      <c r="G602" s="175"/>
      <c r="H602" s="175"/>
    </row>
    <row r="603" spans="1:10">
      <c r="A603" s="140">
        <v>2820</v>
      </c>
      <c r="B603" s="43" t="s">
        <v>78</v>
      </c>
      <c r="C603" s="137">
        <v>2</v>
      </c>
      <c r="D603" s="137">
        <v>0</v>
      </c>
      <c r="E603" s="142" t="s">
        <v>459</v>
      </c>
      <c r="F603" s="172">
        <f t="shared" si="63"/>
        <v>65906</v>
      </c>
      <c r="G603" s="174">
        <f>G605+G615+G621+G632+G638+G644+G650</f>
        <v>65906</v>
      </c>
      <c r="H603" s="174">
        <f>H605+H615+H621+H632+H638+H644+H650</f>
        <v>0</v>
      </c>
    </row>
    <row r="604" spans="1:10" s="143" customFormat="1" ht="13.5" customHeight="1">
      <c r="A604" s="140"/>
      <c r="B604" s="43"/>
      <c r="C604" s="137"/>
      <c r="D604" s="137"/>
      <c r="E604" s="141" t="s">
        <v>233</v>
      </c>
      <c r="F604" s="172"/>
      <c r="G604" s="176"/>
      <c r="H604" s="176"/>
    </row>
    <row r="605" spans="1:10">
      <c r="A605" s="140">
        <v>2821</v>
      </c>
      <c r="B605" s="44" t="s">
        <v>78</v>
      </c>
      <c r="C605" s="144">
        <v>2</v>
      </c>
      <c r="D605" s="144">
        <v>1</v>
      </c>
      <c r="E605" s="141" t="s">
        <v>460</v>
      </c>
      <c r="F605" s="172">
        <f t="shared" ref="F605" si="66">G605+H605</f>
        <v>21324</v>
      </c>
      <c r="G605" s="288">
        <f>SUM(G607:G614)</f>
        <v>21324</v>
      </c>
      <c r="H605" s="174">
        <f>SUM(H611:H614)</f>
        <v>0</v>
      </c>
    </row>
    <row r="606" spans="1:10" ht="40.5">
      <c r="A606" s="140"/>
      <c r="B606" s="44"/>
      <c r="C606" s="144"/>
      <c r="D606" s="144"/>
      <c r="E606" s="141" t="s">
        <v>739</v>
      </c>
      <c r="F606" s="172"/>
      <c r="G606" s="175"/>
      <c r="H606" s="175"/>
    </row>
    <row r="607" spans="1:10" ht="15.75">
      <c r="A607" s="140"/>
      <c r="B607" s="44"/>
      <c r="C607" s="144"/>
      <c r="D607" s="144"/>
      <c r="E607" s="247">
        <v>4111</v>
      </c>
      <c r="F607" s="172">
        <f t="shared" ref="F607:F612" si="67">G607+H607</f>
        <v>20964</v>
      </c>
      <c r="G607" s="249">
        <v>20964</v>
      </c>
      <c r="H607" s="264">
        <v>0</v>
      </c>
      <c r="J607" s="284"/>
    </row>
    <row r="608" spans="1:10" ht="15.75">
      <c r="A608" s="140"/>
      <c r="B608" s="44"/>
      <c r="C608" s="144"/>
      <c r="D608" s="144"/>
      <c r="E608" s="247">
        <v>4221</v>
      </c>
      <c r="F608" s="172">
        <f t="shared" si="67"/>
        <v>60</v>
      </c>
      <c r="G608" s="250">
        <v>60</v>
      </c>
      <c r="H608" s="264">
        <v>0</v>
      </c>
    </row>
    <row r="609" spans="1:10" ht="15.75">
      <c r="A609" s="140"/>
      <c r="B609" s="44"/>
      <c r="C609" s="144"/>
      <c r="D609" s="144"/>
      <c r="E609" s="247">
        <v>4261</v>
      </c>
      <c r="F609" s="172">
        <f t="shared" si="67"/>
        <v>80</v>
      </c>
      <c r="G609" s="250">
        <v>80</v>
      </c>
      <c r="H609" s="264">
        <v>0</v>
      </c>
    </row>
    <row r="610" spans="1:10" ht="15.75">
      <c r="A610" s="140"/>
      <c r="B610" s="44"/>
      <c r="C610" s="144"/>
      <c r="D610" s="144"/>
      <c r="E610" s="247">
        <v>4267</v>
      </c>
      <c r="F610" s="172">
        <f t="shared" si="67"/>
        <v>50</v>
      </c>
      <c r="G610" s="250">
        <v>50</v>
      </c>
      <c r="H610" s="264">
        <v>0</v>
      </c>
    </row>
    <row r="611" spans="1:10" ht="15.75">
      <c r="A611" s="140"/>
      <c r="B611" s="44"/>
      <c r="C611" s="144"/>
      <c r="D611" s="144"/>
      <c r="E611" s="247">
        <v>4269</v>
      </c>
      <c r="F611" s="172">
        <f t="shared" si="67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141" t="s">
        <v>790</v>
      </c>
      <c r="F612" s="172">
        <f t="shared" si="67"/>
        <v>0</v>
      </c>
      <c r="G612" s="287">
        <v>0</v>
      </c>
      <c r="H612" s="264">
        <v>0</v>
      </c>
    </row>
    <row r="613" spans="1:10" ht="15.75">
      <c r="A613" s="140"/>
      <c r="B613" s="44"/>
      <c r="C613" s="144"/>
      <c r="D613" s="144"/>
      <c r="E613" s="141">
        <v>4214</v>
      </c>
      <c r="F613" s="172">
        <f t="shared" ref="F613:F615" si="68">G613+H613</f>
        <v>120</v>
      </c>
      <c r="G613" s="264">
        <v>120</v>
      </c>
      <c r="H613" s="264">
        <v>0</v>
      </c>
    </row>
    <row r="614" spans="1:10" ht="15.75">
      <c r="A614" s="140"/>
      <c r="B614" s="44"/>
      <c r="C614" s="144"/>
      <c r="D614" s="144"/>
      <c r="E614" s="141" t="s">
        <v>740</v>
      </c>
      <c r="F614" s="172">
        <f t="shared" si="68"/>
        <v>0</v>
      </c>
      <c r="G614" s="264">
        <v>0</v>
      </c>
      <c r="H614" s="264">
        <v>0</v>
      </c>
    </row>
    <row r="615" spans="1:10">
      <c r="A615" s="140">
        <v>2822</v>
      </c>
      <c r="B615" s="44" t="s">
        <v>78</v>
      </c>
      <c r="C615" s="144">
        <v>2</v>
      </c>
      <c r="D615" s="144">
        <v>2</v>
      </c>
      <c r="E615" s="141" t="s">
        <v>461</v>
      </c>
      <c r="F615" s="172">
        <f t="shared" si="68"/>
        <v>0</v>
      </c>
      <c r="G615" s="174">
        <f>SUM(G617:G620)</f>
        <v>0</v>
      </c>
      <c r="H615" s="174">
        <f>SUM(H617:H620)</f>
        <v>0</v>
      </c>
    </row>
    <row r="616" spans="1:10" ht="40.5">
      <c r="A616" s="140"/>
      <c r="B616" s="44"/>
      <c r="C616" s="144"/>
      <c r="D616" s="144"/>
      <c r="E616" s="141" t="s">
        <v>739</v>
      </c>
      <c r="F616" s="172"/>
      <c r="G616" s="175"/>
      <c r="H616" s="175"/>
    </row>
    <row r="617" spans="1:10" ht="15.75">
      <c r="A617" s="140"/>
      <c r="B617" s="44"/>
      <c r="C617" s="144"/>
      <c r="D617" s="144"/>
      <c r="E617" s="141" t="s">
        <v>740</v>
      </c>
      <c r="F617" s="172">
        <f t="shared" ref="F617:F621" si="69">G617+H617</f>
        <v>0</v>
      </c>
      <c r="G617" s="264">
        <v>0</v>
      </c>
      <c r="H617" s="264">
        <v>0</v>
      </c>
    </row>
    <row r="618" spans="1:10" ht="15.75">
      <c r="A618" s="140"/>
      <c r="B618" s="44"/>
      <c r="C618" s="144"/>
      <c r="D618" s="144"/>
      <c r="E618" s="141"/>
      <c r="F618" s="172">
        <f t="shared" si="69"/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9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 t="s">
        <v>740</v>
      </c>
      <c r="F620" s="172">
        <f t="shared" si="69"/>
        <v>0</v>
      </c>
      <c r="G620" s="264">
        <v>0</v>
      </c>
      <c r="H620" s="264">
        <v>0</v>
      </c>
    </row>
    <row r="621" spans="1:10">
      <c r="A621" s="140">
        <v>2823</v>
      </c>
      <c r="B621" s="44" t="s">
        <v>78</v>
      </c>
      <c r="C621" s="144">
        <v>2</v>
      </c>
      <c r="D621" s="144">
        <v>3</v>
      </c>
      <c r="E621" s="141" t="s">
        <v>462</v>
      </c>
      <c r="F621" s="172">
        <f t="shared" si="69"/>
        <v>34582</v>
      </c>
      <c r="G621" s="288">
        <f>SUM(G623:G631)</f>
        <v>34582</v>
      </c>
      <c r="H621" s="174">
        <f>SUM(H631:H631)</f>
        <v>0</v>
      </c>
    </row>
    <row r="622" spans="1:10" ht="40.5">
      <c r="A622" s="140"/>
      <c r="B622" s="44"/>
      <c r="C622" s="144"/>
      <c r="D622" s="144"/>
      <c r="E622" s="141" t="s">
        <v>739</v>
      </c>
      <c r="F622" s="172"/>
      <c r="G622" s="175"/>
      <c r="H622" s="175"/>
    </row>
    <row r="623" spans="1:10" ht="15.75">
      <c r="A623" s="140"/>
      <c r="B623" s="44"/>
      <c r="C623" s="144"/>
      <c r="D623" s="144"/>
      <c r="E623" s="247">
        <v>4111</v>
      </c>
      <c r="F623" s="172">
        <f t="shared" ref="F623:F630" si="70">G623+H623</f>
        <v>31992</v>
      </c>
      <c r="G623" s="249">
        <v>31992</v>
      </c>
      <c r="H623" s="264">
        <v>0</v>
      </c>
      <c r="J623" s="284"/>
    </row>
    <row r="624" spans="1:10" ht="15.75">
      <c r="A624" s="140"/>
      <c r="B624" s="44"/>
      <c r="C624" s="144"/>
      <c r="D624" s="144"/>
      <c r="E624" s="247">
        <v>4213</v>
      </c>
      <c r="F624" s="172">
        <f t="shared" si="70"/>
        <v>100</v>
      </c>
      <c r="G624" s="250">
        <v>100</v>
      </c>
      <c r="H624" s="264">
        <v>0</v>
      </c>
    </row>
    <row r="625" spans="1:8" ht="15.75">
      <c r="A625" s="140"/>
      <c r="B625" s="44"/>
      <c r="C625" s="144"/>
      <c r="D625" s="144"/>
      <c r="E625" s="247">
        <v>4261</v>
      </c>
      <c r="F625" s="172">
        <f t="shared" si="70"/>
        <v>500</v>
      </c>
      <c r="G625" s="250">
        <v>500</v>
      </c>
      <c r="H625" s="264">
        <v>0</v>
      </c>
    </row>
    <row r="626" spans="1:8" ht="15.75">
      <c r="A626" s="140"/>
      <c r="B626" s="44"/>
      <c r="C626" s="144"/>
      <c r="D626" s="144"/>
      <c r="E626" s="247">
        <v>4267</v>
      </c>
      <c r="F626" s="172">
        <f t="shared" si="70"/>
        <v>600</v>
      </c>
      <c r="G626" s="250">
        <v>600</v>
      </c>
      <c r="H626" s="264">
        <v>0</v>
      </c>
    </row>
    <row r="627" spans="1:8" ht="15.75">
      <c r="A627" s="140"/>
      <c r="B627" s="44"/>
      <c r="C627" s="144"/>
      <c r="D627" s="144"/>
      <c r="E627" s="247">
        <v>4269</v>
      </c>
      <c r="F627" s="172">
        <f t="shared" si="70"/>
        <v>910</v>
      </c>
      <c r="G627" s="250">
        <v>910</v>
      </c>
      <c r="H627" s="264">
        <v>0</v>
      </c>
    </row>
    <row r="628" spans="1:8" ht="15.75">
      <c r="A628" s="140"/>
      <c r="B628" s="44"/>
      <c r="C628" s="144"/>
      <c r="D628" s="144"/>
      <c r="E628" s="247">
        <v>4239</v>
      </c>
      <c r="F628" s="172">
        <f t="shared" si="70"/>
        <v>200</v>
      </c>
      <c r="G628" s="250">
        <v>200</v>
      </c>
      <c r="H628" s="264">
        <v>0</v>
      </c>
    </row>
    <row r="629" spans="1:8" ht="15.75">
      <c r="A629" s="140"/>
      <c r="B629" s="44"/>
      <c r="C629" s="144"/>
      <c r="D629" s="144"/>
      <c r="E629" s="247">
        <v>4221</v>
      </c>
      <c r="F629" s="172">
        <f t="shared" si="70"/>
        <v>100</v>
      </c>
      <c r="G629" s="250">
        <v>100</v>
      </c>
      <c r="H629" s="264">
        <v>0</v>
      </c>
    </row>
    <row r="630" spans="1:8" ht="15.75">
      <c r="A630" s="140"/>
      <c r="B630" s="44"/>
      <c r="C630" s="144"/>
      <c r="D630" s="144"/>
      <c r="E630" s="141">
        <v>4214</v>
      </c>
      <c r="F630" s="172">
        <f t="shared" si="70"/>
        <v>180</v>
      </c>
      <c r="G630" s="287">
        <v>180</v>
      </c>
      <c r="H630" s="264">
        <v>0</v>
      </c>
    </row>
    <row r="631" spans="1:8" ht="15.75">
      <c r="A631" s="140"/>
      <c r="B631" s="44"/>
      <c r="C631" s="144"/>
      <c r="D631" s="144"/>
      <c r="E631" s="141" t="s">
        <v>740</v>
      </c>
      <c r="F631" s="172">
        <f t="shared" ref="F631:F632" si="71">G631+H631</f>
        <v>0</v>
      </c>
      <c r="G631" s="264">
        <v>0</v>
      </c>
      <c r="H631" s="264">
        <v>0</v>
      </c>
    </row>
    <row r="632" spans="1:8">
      <c r="A632" s="140">
        <v>2824</v>
      </c>
      <c r="B632" s="44" t="s">
        <v>78</v>
      </c>
      <c r="C632" s="144">
        <v>2</v>
      </c>
      <c r="D632" s="144">
        <v>4</v>
      </c>
      <c r="E632" s="141" t="s">
        <v>463</v>
      </c>
      <c r="F632" s="172">
        <f t="shared" si="71"/>
        <v>10000</v>
      </c>
      <c r="G632" s="174">
        <f>SUM(G634:G637)</f>
        <v>10000</v>
      </c>
      <c r="H632" s="174">
        <f>SUM(H634:H637)</f>
        <v>0</v>
      </c>
    </row>
    <row r="633" spans="1:8" ht="40.5">
      <c r="A633" s="140"/>
      <c r="B633" s="44"/>
      <c r="C633" s="144"/>
      <c r="D633" s="144"/>
      <c r="E633" s="141" t="s">
        <v>739</v>
      </c>
      <c r="F633" s="172"/>
      <c r="G633" s="175"/>
      <c r="H633" s="175"/>
    </row>
    <row r="634" spans="1:8" ht="15.75">
      <c r="A634" s="140"/>
      <c r="B634" s="44"/>
      <c r="C634" s="144"/>
      <c r="D634" s="144"/>
      <c r="E634" s="141">
        <v>4269</v>
      </c>
      <c r="F634" s="172">
        <f t="shared" ref="F634:F638" si="72">G634+H634</f>
        <v>10000</v>
      </c>
      <c r="G634" s="264">
        <v>10000</v>
      </c>
      <c r="H634" s="264">
        <v>0</v>
      </c>
    </row>
    <row r="635" spans="1:8" ht="15.75">
      <c r="A635" s="140"/>
      <c r="B635" s="44"/>
      <c r="C635" s="144"/>
      <c r="D635" s="144"/>
      <c r="E635" s="141"/>
      <c r="F635" s="172">
        <f t="shared" si="72"/>
        <v>0</v>
      </c>
      <c r="G635" s="264">
        <v>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2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 t="s">
        <v>740</v>
      </c>
      <c r="F637" s="172">
        <f t="shared" si="72"/>
        <v>0</v>
      </c>
      <c r="G637" s="264">
        <v>0</v>
      </c>
      <c r="H637" s="264">
        <v>0</v>
      </c>
    </row>
    <row r="638" spans="1:8" ht="15.75">
      <c r="A638" s="140">
        <v>2825</v>
      </c>
      <c r="B638" s="44" t="s">
        <v>78</v>
      </c>
      <c r="C638" s="144">
        <v>2</v>
      </c>
      <c r="D638" s="144">
        <v>5</v>
      </c>
      <c r="E638" s="141" t="s">
        <v>464</v>
      </c>
      <c r="F638" s="172">
        <f t="shared" si="72"/>
        <v>0</v>
      </c>
      <c r="G638" s="174">
        <f>SUM(G640:G643)</f>
        <v>0</v>
      </c>
      <c r="H638" s="264">
        <v>0</v>
      </c>
    </row>
    <row r="639" spans="1:8" ht="40.5">
      <c r="A639" s="140"/>
      <c r="B639" s="44"/>
      <c r="C639" s="144"/>
      <c r="D639" s="144"/>
      <c r="E639" s="141" t="s">
        <v>739</v>
      </c>
      <c r="F639" s="172"/>
      <c r="G639" s="175"/>
      <c r="H639" s="175"/>
    </row>
    <row r="640" spans="1:8" ht="15.75">
      <c r="A640" s="140"/>
      <c r="B640" s="44"/>
      <c r="C640" s="144"/>
      <c r="D640" s="144"/>
      <c r="E640" s="141" t="s">
        <v>740</v>
      </c>
      <c r="F640" s="172">
        <f t="shared" ref="F640:F643" si="73">G640+H640</f>
        <v>0</v>
      </c>
      <c r="G640" s="264">
        <v>0</v>
      </c>
      <c r="H640" s="264">
        <v>0</v>
      </c>
    </row>
    <row r="641" spans="1:8" ht="15.75">
      <c r="A641" s="140"/>
      <c r="B641" s="44"/>
      <c r="C641" s="144"/>
      <c r="D641" s="144"/>
      <c r="E641" s="141"/>
      <c r="F641" s="172">
        <f t="shared" si="73"/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3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 t="s">
        <v>740</v>
      </c>
      <c r="F643" s="172">
        <f t="shared" si="73"/>
        <v>0</v>
      </c>
      <c r="G643" s="264">
        <v>0</v>
      </c>
      <c r="H643" s="264">
        <v>0</v>
      </c>
    </row>
    <row r="644" spans="1:8">
      <c r="A644" s="140">
        <v>2826</v>
      </c>
      <c r="B644" s="44" t="s">
        <v>78</v>
      </c>
      <c r="C644" s="144">
        <v>2</v>
      </c>
      <c r="D644" s="144">
        <v>6</v>
      </c>
      <c r="E644" s="141" t="s">
        <v>465</v>
      </c>
      <c r="F644" s="172">
        <f t="shared" ref="F644:F705" si="74">G644+H644</f>
        <v>0</v>
      </c>
      <c r="G644" s="174">
        <f>SUM(G646:G649)</f>
        <v>0</v>
      </c>
      <c r="H644" s="174">
        <f>SUM(H646:H649)</f>
        <v>0</v>
      </c>
    </row>
    <row r="645" spans="1:8" ht="40.5">
      <c r="A645" s="140"/>
      <c r="B645" s="44"/>
      <c r="C645" s="144"/>
      <c r="D645" s="144"/>
      <c r="E645" s="141" t="s">
        <v>739</v>
      </c>
      <c r="F645" s="172"/>
      <c r="G645" s="175"/>
      <c r="H645" s="175"/>
    </row>
    <row r="646" spans="1:8" ht="15.75">
      <c r="A646" s="140"/>
      <c r="B646" s="44"/>
      <c r="C646" s="144"/>
      <c r="D646" s="144"/>
      <c r="E646" s="141" t="s">
        <v>740</v>
      </c>
      <c r="F646" s="172">
        <f t="shared" ref="F646:F650" si="75">G646+H646</f>
        <v>0</v>
      </c>
      <c r="G646" s="264">
        <v>0</v>
      </c>
      <c r="H646" s="264">
        <v>0</v>
      </c>
    </row>
    <row r="647" spans="1:8" ht="15.75">
      <c r="A647" s="140"/>
      <c r="B647" s="44"/>
      <c r="C647" s="144"/>
      <c r="D647" s="144"/>
      <c r="E647" s="141"/>
      <c r="F647" s="172">
        <f t="shared" si="75"/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 t="s">
        <v>740</v>
      </c>
      <c r="F649" s="172">
        <f t="shared" si="75"/>
        <v>0</v>
      </c>
      <c r="G649" s="264">
        <v>0</v>
      </c>
      <c r="H649" s="264">
        <v>0</v>
      </c>
    </row>
    <row r="650" spans="1:8" ht="33.75" customHeight="1">
      <c r="A650" s="140">
        <v>2827</v>
      </c>
      <c r="B650" s="44" t="s">
        <v>78</v>
      </c>
      <c r="C650" s="144">
        <v>2</v>
      </c>
      <c r="D650" s="144">
        <v>7</v>
      </c>
      <c r="E650" s="141" t="s">
        <v>466</v>
      </c>
      <c r="F650" s="172">
        <f t="shared" si="75"/>
        <v>0</v>
      </c>
      <c r="G650" s="174">
        <f>SUM(G652:G655)</f>
        <v>0</v>
      </c>
      <c r="H650" s="174">
        <f>SUM(H652:H655)</f>
        <v>0</v>
      </c>
    </row>
    <row r="651" spans="1:8" ht="40.5">
      <c r="A651" s="140"/>
      <c r="B651" s="44"/>
      <c r="C651" s="144"/>
      <c r="D651" s="144"/>
      <c r="E651" s="141" t="s">
        <v>739</v>
      </c>
      <c r="F651" s="172"/>
      <c r="G651" s="175"/>
      <c r="H651" s="175"/>
    </row>
    <row r="652" spans="1:8" ht="15.75">
      <c r="A652" s="140"/>
      <c r="B652" s="44"/>
      <c r="C652" s="144"/>
      <c r="D652" s="144"/>
      <c r="E652" s="141" t="s">
        <v>740</v>
      </c>
      <c r="F652" s="172">
        <f t="shared" ref="F652:F655" si="76">G652+H652</f>
        <v>0</v>
      </c>
      <c r="G652" s="264">
        <v>0</v>
      </c>
      <c r="H652" s="264">
        <v>0</v>
      </c>
    </row>
    <row r="653" spans="1:8" ht="15.75">
      <c r="A653" s="140"/>
      <c r="B653" s="44"/>
      <c r="C653" s="144"/>
      <c r="D653" s="144"/>
      <c r="E653" s="141"/>
      <c r="F653" s="172">
        <f t="shared" si="76"/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 t="s">
        <v>740</v>
      </c>
      <c r="F655" s="172">
        <f t="shared" si="76"/>
        <v>0</v>
      </c>
      <c r="G655" s="264">
        <v>0</v>
      </c>
      <c r="H655" s="264">
        <v>0</v>
      </c>
    </row>
    <row r="656" spans="1:8" ht="29.25" customHeight="1">
      <c r="A656" s="140">
        <v>2830</v>
      </c>
      <c r="B656" s="43" t="s">
        <v>78</v>
      </c>
      <c r="C656" s="137">
        <v>3</v>
      </c>
      <c r="D656" s="137">
        <v>0</v>
      </c>
      <c r="E656" s="142" t="s">
        <v>467</v>
      </c>
      <c r="F656" s="172">
        <f t="shared" si="74"/>
        <v>0</v>
      </c>
      <c r="G656" s="174">
        <f>G658+G664+G670</f>
        <v>0</v>
      </c>
      <c r="H656" s="174">
        <f>H658+H664+H670</f>
        <v>0</v>
      </c>
    </row>
    <row r="657" spans="1:8" s="143" customFormat="1" ht="10.5" customHeight="1">
      <c r="A657" s="140"/>
      <c r="B657" s="43"/>
      <c r="C657" s="137"/>
      <c r="D657" s="137"/>
      <c r="E657" s="141" t="s">
        <v>233</v>
      </c>
      <c r="F657" s="172"/>
      <c r="G657" s="176"/>
      <c r="H657" s="176"/>
    </row>
    <row r="658" spans="1:8">
      <c r="A658" s="140">
        <v>2831</v>
      </c>
      <c r="B658" s="44" t="s">
        <v>78</v>
      </c>
      <c r="C658" s="144">
        <v>3</v>
      </c>
      <c r="D658" s="144">
        <v>1</v>
      </c>
      <c r="E658" s="141" t="s">
        <v>468</v>
      </c>
      <c r="F658" s="172">
        <f t="shared" si="74"/>
        <v>0</v>
      </c>
      <c r="G658" s="174">
        <f>SUM(G660:G663)</f>
        <v>0</v>
      </c>
      <c r="H658" s="174">
        <f>SUM(H660:H663)</f>
        <v>0</v>
      </c>
    </row>
    <row r="659" spans="1:8" ht="40.5">
      <c r="A659" s="140"/>
      <c r="B659" s="44"/>
      <c r="C659" s="144"/>
      <c r="D659" s="144"/>
      <c r="E659" s="141" t="s">
        <v>739</v>
      </c>
      <c r="F659" s="172"/>
      <c r="G659" s="175"/>
      <c r="H659" s="175"/>
    </row>
    <row r="660" spans="1:8" ht="15.75">
      <c r="A660" s="140"/>
      <c r="B660" s="44"/>
      <c r="C660" s="144"/>
      <c r="D660" s="144"/>
      <c r="E660" s="141" t="s">
        <v>740</v>
      </c>
      <c r="F660" s="172">
        <f t="shared" ref="F660:F664" si="77">G660+H660</f>
        <v>0</v>
      </c>
      <c r="G660" s="264">
        <v>0</v>
      </c>
      <c r="H660" s="264">
        <v>0</v>
      </c>
    </row>
    <row r="661" spans="1:8" ht="15.75">
      <c r="A661" s="140"/>
      <c r="B661" s="44"/>
      <c r="C661" s="144"/>
      <c r="D661" s="144"/>
      <c r="E661" s="141"/>
      <c r="F661" s="172">
        <f t="shared" si="77"/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 t="s">
        <v>740</v>
      </c>
      <c r="F663" s="172">
        <f t="shared" si="77"/>
        <v>0</v>
      </c>
      <c r="G663" s="264">
        <v>0</v>
      </c>
      <c r="H663" s="264">
        <v>0</v>
      </c>
    </row>
    <row r="664" spans="1:8">
      <c r="A664" s="140">
        <v>2832</v>
      </c>
      <c r="B664" s="44" t="s">
        <v>78</v>
      </c>
      <c r="C664" s="144">
        <v>3</v>
      </c>
      <c r="D664" s="144">
        <v>2</v>
      </c>
      <c r="E664" s="141" t="s">
        <v>469</v>
      </c>
      <c r="F664" s="172">
        <f t="shared" si="77"/>
        <v>0</v>
      </c>
      <c r="G664" s="174">
        <f>SUM(G666:G669)</f>
        <v>0</v>
      </c>
      <c r="H664" s="174">
        <f>SUM(H666:H669)</f>
        <v>0</v>
      </c>
    </row>
    <row r="665" spans="1:8" ht="40.5">
      <c r="A665" s="140"/>
      <c r="B665" s="44"/>
      <c r="C665" s="144"/>
      <c r="D665" s="144"/>
      <c r="E665" s="141" t="s">
        <v>739</v>
      </c>
      <c r="F665" s="172"/>
      <c r="G665" s="175"/>
      <c r="H665" s="175"/>
    </row>
    <row r="666" spans="1:8" ht="15.75">
      <c r="A666" s="140"/>
      <c r="B666" s="44"/>
      <c r="C666" s="144"/>
      <c r="D666" s="144"/>
      <c r="E666" s="141" t="s">
        <v>740</v>
      </c>
      <c r="F666" s="172">
        <f t="shared" ref="F666:F670" si="78">G666+H666</f>
        <v>0</v>
      </c>
      <c r="G666" s="264">
        <v>0</v>
      </c>
      <c r="H666" s="264">
        <v>0</v>
      </c>
    </row>
    <row r="667" spans="1:8" ht="15.75">
      <c r="A667" s="140"/>
      <c r="B667" s="44"/>
      <c r="C667" s="144"/>
      <c r="D667" s="144"/>
      <c r="E667" s="141"/>
      <c r="F667" s="172">
        <f t="shared" si="78"/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 t="s">
        <v>740</v>
      </c>
      <c r="F669" s="172">
        <f t="shared" si="78"/>
        <v>0</v>
      </c>
      <c r="G669" s="264">
        <v>0</v>
      </c>
      <c r="H669" s="264">
        <v>0</v>
      </c>
    </row>
    <row r="670" spans="1:8">
      <c r="A670" s="140">
        <v>2833</v>
      </c>
      <c r="B670" s="44" t="s">
        <v>78</v>
      </c>
      <c r="C670" s="144">
        <v>3</v>
      </c>
      <c r="D670" s="144">
        <v>3</v>
      </c>
      <c r="E670" s="141" t="s">
        <v>470</v>
      </c>
      <c r="F670" s="172">
        <f t="shared" si="78"/>
        <v>0</v>
      </c>
      <c r="G670" s="174">
        <f>SUM(G672:G675)</f>
        <v>0</v>
      </c>
      <c r="H670" s="174">
        <f>SUM(H672:H675)</f>
        <v>0</v>
      </c>
    </row>
    <row r="671" spans="1:8" ht="40.5">
      <c r="A671" s="140"/>
      <c r="B671" s="44"/>
      <c r="C671" s="144"/>
      <c r="D671" s="144"/>
      <c r="E671" s="141" t="s">
        <v>739</v>
      </c>
      <c r="F671" s="172"/>
      <c r="G671" s="175"/>
      <c r="H671" s="175"/>
    </row>
    <row r="672" spans="1:8" ht="15.75">
      <c r="A672" s="140"/>
      <c r="B672" s="44"/>
      <c r="C672" s="144"/>
      <c r="D672" s="144"/>
      <c r="E672" s="141" t="s">
        <v>740</v>
      </c>
      <c r="F672" s="172">
        <f t="shared" ref="F672:F675" si="79">G672+H672</f>
        <v>0</v>
      </c>
      <c r="G672" s="264">
        <v>0</v>
      </c>
      <c r="H672" s="264">
        <v>0</v>
      </c>
    </row>
    <row r="673" spans="1:8" ht="15.75">
      <c r="A673" s="140"/>
      <c r="B673" s="44"/>
      <c r="C673" s="144"/>
      <c r="D673" s="144"/>
      <c r="E673" s="141"/>
      <c r="F673" s="172">
        <f t="shared" si="79"/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7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 t="s">
        <v>740</v>
      </c>
      <c r="F675" s="172">
        <f t="shared" si="79"/>
        <v>0</v>
      </c>
      <c r="G675" s="264">
        <v>0</v>
      </c>
      <c r="H675" s="264">
        <v>0</v>
      </c>
    </row>
    <row r="676" spans="1:8" ht="14.25" customHeight="1">
      <c r="A676" s="140">
        <v>2840</v>
      </c>
      <c r="B676" s="43" t="s">
        <v>78</v>
      </c>
      <c r="C676" s="137">
        <v>4</v>
      </c>
      <c r="D676" s="137">
        <v>0</v>
      </c>
      <c r="E676" s="142" t="s">
        <v>471</v>
      </c>
      <c r="F676" s="172">
        <f t="shared" si="74"/>
        <v>0</v>
      </c>
      <c r="G676" s="174">
        <f>G678+G684+G690</f>
        <v>0</v>
      </c>
      <c r="H676" s="174">
        <f>H678+H684+H690</f>
        <v>0</v>
      </c>
    </row>
    <row r="677" spans="1:8" s="143" customFormat="1" ht="10.5" customHeight="1">
      <c r="A677" s="140"/>
      <c r="B677" s="43"/>
      <c r="C677" s="137"/>
      <c r="D677" s="137"/>
      <c r="E677" s="141" t="s">
        <v>233</v>
      </c>
      <c r="F677" s="172"/>
      <c r="G677" s="176"/>
      <c r="H677" s="176"/>
    </row>
    <row r="678" spans="1:8" ht="14.25" customHeight="1">
      <c r="A678" s="140">
        <v>2841</v>
      </c>
      <c r="B678" s="44" t="s">
        <v>78</v>
      </c>
      <c r="C678" s="144">
        <v>4</v>
      </c>
      <c r="D678" s="144">
        <v>1</v>
      </c>
      <c r="E678" s="141" t="s">
        <v>472</v>
      </c>
      <c r="F678" s="172">
        <f t="shared" si="74"/>
        <v>0</v>
      </c>
      <c r="G678" s="174">
        <f>SUM(G680:G683)</f>
        <v>0</v>
      </c>
      <c r="H678" s="174">
        <f>SUM(H680:H683)</f>
        <v>0</v>
      </c>
    </row>
    <row r="679" spans="1:8" ht="40.5">
      <c r="A679" s="140"/>
      <c r="B679" s="44"/>
      <c r="C679" s="144"/>
      <c r="D679" s="144"/>
      <c r="E679" s="141" t="s">
        <v>739</v>
      </c>
      <c r="F679" s="172"/>
      <c r="G679" s="175"/>
      <c r="H679" s="175"/>
    </row>
    <row r="680" spans="1:8" ht="15.75">
      <c r="A680" s="140"/>
      <c r="B680" s="44"/>
      <c r="C680" s="144"/>
      <c r="D680" s="144"/>
      <c r="E680" s="141" t="s">
        <v>740</v>
      </c>
      <c r="F680" s="172">
        <f t="shared" ref="F680:F684" si="80">G680+H680</f>
        <v>0</v>
      </c>
      <c r="G680" s="264">
        <v>0</v>
      </c>
      <c r="H680" s="264">
        <v>0</v>
      </c>
    </row>
    <row r="681" spans="1:8" ht="15.75">
      <c r="A681" s="140"/>
      <c r="B681" s="44"/>
      <c r="C681" s="144"/>
      <c r="D681" s="144"/>
      <c r="E681" s="141"/>
      <c r="F681" s="172">
        <f t="shared" si="80"/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 t="s">
        <v>740</v>
      </c>
      <c r="F683" s="172">
        <f t="shared" si="80"/>
        <v>0</v>
      </c>
      <c r="G683" s="264">
        <v>0</v>
      </c>
      <c r="H683" s="264">
        <v>0</v>
      </c>
    </row>
    <row r="684" spans="1:8" ht="32.25" customHeight="1">
      <c r="A684" s="140">
        <v>2842</v>
      </c>
      <c r="B684" s="44" t="s">
        <v>78</v>
      </c>
      <c r="C684" s="144">
        <v>4</v>
      </c>
      <c r="D684" s="144">
        <v>2</v>
      </c>
      <c r="E684" s="141" t="s">
        <v>473</v>
      </c>
      <c r="F684" s="172">
        <f t="shared" si="80"/>
        <v>0</v>
      </c>
      <c r="G684" s="174">
        <f>SUM(G686:G689)</f>
        <v>0</v>
      </c>
      <c r="H684" s="174">
        <f>SUM(H686:H689)</f>
        <v>0</v>
      </c>
    </row>
    <row r="685" spans="1:8" ht="40.5">
      <c r="A685" s="140"/>
      <c r="B685" s="44"/>
      <c r="C685" s="144"/>
      <c r="D685" s="144"/>
      <c r="E685" s="141" t="s">
        <v>739</v>
      </c>
      <c r="F685" s="172"/>
      <c r="G685" s="175"/>
      <c r="H685" s="175"/>
    </row>
    <row r="686" spans="1:8" ht="15.75">
      <c r="A686" s="140"/>
      <c r="B686" s="44"/>
      <c r="C686" s="144"/>
      <c r="D686" s="144"/>
      <c r="E686" s="141" t="s">
        <v>740</v>
      </c>
      <c r="F686" s="172">
        <f t="shared" ref="F686:F690" si="81">G686+H686</f>
        <v>0</v>
      </c>
      <c r="G686" s="264">
        <v>0</v>
      </c>
      <c r="H686" s="264">
        <v>0</v>
      </c>
    </row>
    <row r="687" spans="1:8" ht="15.75">
      <c r="A687" s="140"/>
      <c r="B687" s="44"/>
      <c r="C687" s="144"/>
      <c r="D687" s="144"/>
      <c r="E687" s="141"/>
      <c r="F687" s="172">
        <f t="shared" si="81"/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 t="s">
        <v>740</v>
      </c>
      <c r="F689" s="172">
        <f t="shared" si="81"/>
        <v>0</v>
      </c>
      <c r="G689" s="264">
        <v>0</v>
      </c>
      <c r="H689" s="264">
        <v>0</v>
      </c>
    </row>
    <row r="690" spans="1:8">
      <c r="A690" s="140">
        <v>2843</v>
      </c>
      <c r="B690" s="44" t="s">
        <v>78</v>
      </c>
      <c r="C690" s="144">
        <v>4</v>
      </c>
      <c r="D690" s="144">
        <v>3</v>
      </c>
      <c r="E690" s="141" t="s">
        <v>471</v>
      </c>
      <c r="F690" s="172">
        <f t="shared" si="81"/>
        <v>0</v>
      </c>
      <c r="G690" s="174">
        <f>SUM(G692:G695)</f>
        <v>0</v>
      </c>
      <c r="H690" s="174">
        <f>SUM(H692:H695)</f>
        <v>0</v>
      </c>
    </row>
    <row r="691" spans="1:8" ht="40.5">
      <c r="A691" s="140"/>
      <c r="B691" s="44"/>
      <c r="C691" s="144"/>
      <c r="D691" s="144"/>
      <c r="E691" s="141" t="s">
        <v>739</v>
      </c>
      <c r="F691" s="172"/>
      <c r="G691" s="175"/>
      <c r="H691" s="175"/>
    </row>
    <row r="692" spans="1:8" ht="15.75">
      <c r="A692" s="140"/>
      <c r="B692" s="44"/>
      <c r="C692" s="144"/>
      <c r="D692" s="144"/>
      <c r="E692" s="141" t="s">
        <v>740</v>
      </c>
      <c r="F692" s="172">
        <f t="shared" ref="F692:F695" si="82">G692+H692</f>
        <v>0</v>
      </c>
      <c r="G692" s="264">
        <v>0</v>
      </c>
      <c r="H692" s="264">
        <v>0</v>
      </c>
    </row>
    <row r="693" spans="1:8" ht="15.75">
      <c r="A693" s="140"/>
      <c r="B693" s="44"/>
      <c r="C693" s="144"/>
      <c r="D693" s="144"/>
      <c r="E693" s="141"/>
      <c r="F693" s="172">
        <f t="shared" si="82"/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 t="s">
        <v>740</v>
      </c>
      <c r="F695" s="172">
        <f t="shared" si="82"/>
        <v>0</v>
      </c>
      <c r="G695" s="264">
        <v>0</v>
      </c>
      <c r="H695" s="264">
        <v>0</v>
      </c>
    </row>
    <row r="696" spans="1:8" ht="26.25" customHeight="1">
      <c r="A696" s="140">
        <v>2850</v>
      </c>
      <c r="B696" s="43" t="s">
        <v>78</v>
      </c>
      <c r="C696" s="137">
        <v>5</v>
      </c>
      <c r="D696" s="137">
        <v>0</v>
      </c>
      <c r="E696" s="146" t="s">
        <v>474</v>
      </c>
      <c r="F696" s="172">
        <f t="shared" si="74"/>
        <v>0</v>
      </c>
      <c r="G696" s="174">
        <f>G698</f>
        <v>0</v>
      </c>
      <c r="H696" s="174">
        <f>H698</f>
        <v>0</v>
      </c>
    </row>
    <row r="697" spans="1:8" s="143" customFormat="1" ht="10.5" customHeight="1">
      <c r="A697" s="140"/>
      <c r="B697" s="43"/>
      <c r="C697" s="137"/>
      <c r="D697" s="137"/>
      <c r="E697" s="141" t="s">
        <v>233</v>
      </c>
      <c r="F697" s="172">
        <f t="shared" si="74"/>
        <v>0</v>
      </c>
      <c r="G697" s="176"/>
      <c r="H697" s="176"/>
    </row>
    <row r="698" spans="1:8" ht="30" customHeight="1">
      <c r="A698" s="140">
        <v>2851</v>
      </c>
      <c r="B698" s="43" t="s">
        <v>78</v>
      </c>
      <c r="C698" s="137">
        <v>5</v>
      </c>
      <c r="D698" s="137">
        <v>1</v>
      </c>
      <c r="E698" s="147" t="s">
        <v>474</v>
      </c>
      <c r="F698" s="172">
        <f t="shared" si="74"/>
        <v>0</v>
      </c>
      <c r="G698" s="174">
        <f>SUM(G700:G703)</f>
        <v>0</v>
      </c>
      <c r="H698" s="174">
        <f>SUM(H700:H703)</f>
        <v>0</v>
      </c>
    </row>
    <row r="699" spans="1:8" ht="40.5">
      <c r="A699" s="140"/>
      <c r="B699" s="44"/>
      <c r="C699" s="144"/>
      <c r="D699" s="144"/>
      <c r="E699" s="141" t="s">
        <v>739</v>
      </c>
      <c r="F699" s="172"/>
      <c r="G699" s="175"/>
      <c r="H699" s="175"/>
    </row>
    <row r="700" spans="1:8" ht="15.75">
      <c r="A700" s="140"/>
      <c r="B700" s="44"/>
      <c r="C700" s="144"/>
      <c r="D700" s="144"/>
      <c r="E700" s="141" t="s">
        <v>740</v>
      </c>
      <c r="F700" s="172">
        <f t="shared" ref="F700:F703" si="83">G700+H700</f>
        <v>0</v>
      </c>
      <c r="G700" s="264">
        <v>0</v>
      </c>
      <c r="H700" s="264">
        <v>0</v>
      </c>
    </row>
    <row r="701" spans="1:8" ht="15.75">
      <c r="A701" s="140"/>
      <c r="B701" s="44"/>
      <c r="C701" s="144"/>
      <c r="D701" s="144"/>
      <c r="E701" s="141"/>
      <c r="F701" s="172">
        <f t="shared" si="83"/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 t="s">
        <v>740</v>
      </c>
      <c r="F703" s="172">
        <f t="shared" si="83"/>
        <v>0</v>
      </c>
      <c r="G703" s="264">
        <v>0</v>
      </c>
      <c r="H703" s="264">
        <v>0</v>
      </c>
    </row>
    <row r="704" spans="1:8" ht="27" customHeight="1">
      <c r="A704" s="140">
        <v>2860</v>
      </c>
      <c r="B704" s="43" t="s">
        <v>78</v>
      </c>
      <c r="C704" s="137">
        <v>6</v>
      </c>
      <c r="D704" s="137">
        <v>0</v>
      </c>
      <c r="E704" s="146" t="s">
        <v>475</v>
      </c>
      <c r="F704" s="172">
        <f t="shared" si="74"/>
        <v>0</v>
      </c>
      <c r="G704" s="174">
        <f>G706</f>
        <v>0</v>
      </c>
      <c r="H704" s="174">
        <f>H706</f>
        <v>0</v>
      </c>
    </row>
    <row r="705" spans="1:9" s="143" customFormat="1" ht="10.5" customHeight="1">
      <c r="A705" s="140"/>
      <c r="B705" s="43"/>
      <c r="C705" s="137"/>
      <c r="D705" s="137"/>
      <c r="E705" s="141" t="s">
        <v>233</v>
      </c>
      <c r="F705" s="172">
        <f t="shared" si="74"/>
        <v>0</v>
      </c>
      <c r="G705" s="176"/>
      <c r="H705" s="176"/>
    </row>
    <row r="706" spans="1:9" ht="12" customHeight="1">
      <c r="A706" s="140">
        <v>2861</v>
      </c>
      <c r="B706" s="44" t="s">
        <v>78</v>
      </c>
      <c r="C706" s="144">
        <v>6</v>
      </c>
      <c r="D706" s="144">
        <v>1</v>
      </c>
      <c r="E706" s="147" t="s">
        <v>475</v>
      </c>
      <c r="F706" s="172">
        <f t="shared" ref="F706" si="84">G706+H706</f>
        <v>0</v>
      </c>
      <c r="G706" s="174">
        <f>SUM(G708:G711)</f>
        <v>0</v>
      </c>
      <c r="H706" s="174">
        <f>SUM(H708:H711)</f>
        <v>0</v>
      </c>
    </row>
    <row r="707" spans="1:9" ht="40.5">
      <c r="A707" s="140"/>
      <c r="B707" s="44"/>
      <c r="C707" s="144"/>
      <c r="D707" s="144"/>
      <c r="E707" s="141" t="s">
        <v>739</v>
      </c>
      <c r="F707" s="172"/>
      <c r="G707" s="175"/>
      <c r="H707" s="175"/>
    </row>
    <row r="708" spans="1:9" ht="15.75">
      <c r="A708" s="140"/>
      <c r="B708" s="44"/>
      <c r="C708" s="144"/>
      <c r="D708" s="144"/>
      <c r="E708" s="141" t="s">
        <v>740</v>
      </c>
      <c r="F708" s="172">
        <f t="shared" ref="F708:F711" si="85">G708+H708</f>
        <v>0</v>
      </c>
      <c r="G708" s="264">
        <v>0</v>
      </c>
      <c r="H708" s="264">
        <v>0</v>
      </c>
    </row>
    <row r="709" spans="1:9" ht="15.75">
      <c r="A709" s="140"/>
      <c r="B709" s="44"/>
      <c r="C709" s="144"/>
      <c r="D709" s="144"/>
      <c r="E709" s="141"/>
      <c r="F709" s="172">
        <f t="shared" si="85"/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85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 t="s">
        <v>740</v>
      </c>
      <c r="F711" s="172">
        <f t="shared" si="85"/>
        <v>0</v>
      </c>
      <c r="G711" s="264">
        <v>0</v>
      </c>
      <c r="H711" s="264">
        <v>0</v>
      </c>
    </row>
    <row r="712" spans="1:9" s="139" customFormat="1" ht="44.25" customHeight="1">
      <c r="A712" s="136">
        <v>2900</v>
      </c>
      <c r="B712" s="43" t="s">
        <v>79</v>
      </c>
      <c r="C712" s="137">
        <v>0</v>
      </c>
      <c r="D712" s="137">
        <v>0</v>
      </c>
      <c r="E712" s="138" t="s">
        <v>748</v>
      </c>
      <c r="F712" s="178">
        <f t="shared" ref="F712:F810" si="86">G712+H712</f>
        <v>380000</v>
      </c>
      <c r="G712" s="179">
        <f>G714+G728+G742+G756+G770+G801+G809+G817</f>
        <v>380000</v>
      </c>
      <c r="H712" s="179">
        <f>H714+H728+H742+H756+H770+H801+H809+H817</f>
        <v>0</v>
      </c>
    </row>
    <row r="713" spans="1:9" ht="11.25" customHeight="1">
      <c r="A713" s="140"/>
      <c r="B713" s="43"/>
      <c r="C713" s="137"/>
      <c r="D713" s="137"/>
      <c r="E713" s="141" t="s">
        <v>327</v>
      </c>
      <c r="F713" s="172"/>
      <c r="G713" s="175"/>
      <c r="H713" s="175"/>
    </row>
    <row r="714" spans="1:9" ht="27">
      <c r="A714" s="140">
        <v>2910</v>
      </c>
      <c r="B714" s="43" t="s">
        <v>79</v>
      </c>
      <c r="C714" s="137">
        <v>1</v>
      </c>
      <c r="D714" s="137">
        <v>0</v>
      </c>
      <c r="E714" s="142" t="s">
        <v>477</v>
      </c>
      <c r="F714" s="172">
        <f t="shared" si="86"/>
        <v>322000</v>
      </c>
      <c r="G714" s="174">
        <f>G716+G722</f>
        <v>322000</v>
      </c>
      <c r="H714" s="174">
        <f>H716+H722</f>
        <v>0</v>
      </c>
    </row>
    <row r="715" spans="1:9" s="143" customFormat="1" ht="10.5" customHeight="1">
      <c r="A715" s="140"/>
      <c r="B715" s="43"/>
      <c r="C715" s="137"/>
      <c r="D715" s="137"/>
      <c r="E715" s="141" t="s">
        <v>233</v>
      </c>
      <c r="F715" s="172"/>
      <c r="G715" s="176"/>
      <c r="H715" s="176"/>
    </row>
    <row r="716" spans="1:9">
      <c r="A716" s="140">
        <v>2911</v>
      </c>
      <c r="B716" s="44" t="s">
        <v>79</v>
      </c>
      <c r="C716" s="144">
        <v>1</v>
      </c>
      <c r="D716" s="144">
        <v>1</v>
      </c>
      <c r="E716" s="141" t="s">
        <v>478</v>
      </c>
      <c r="F716" s="172">
        <f t="shared" si="86"/>
        <v>322000</v>
      </c>
      <c r="G716" s="174">
        <f>SUM(G718:G721)</f>
        <v>322000</v>
      </c>
      <c r="H716" s="174">
        <f>SUM(H718:H721)</f>
        <v>0</v>
      </c>
    </row>
    <row r="717" spans="1:9" ht="40.5">
      <c r="A717" s="140"/>
      <c r="B717" s="44"/>
      <c r="C717" s="144"/>
      <c r="D717" s="144"/>
      <c r="E717" s="141" t="s">
        <v>739</v>
      </c>
      <c r="F717" s="172"/>
      <c r="G717" s="175"/>
      <c r="H717" s="175"/>
    </row>
    <row r="718" spans="1:9" ht="15.75">
      <c r="A718" s="140"/>
      <c r="B718" s="44"/>
      <c r="C718" s="144"/>
      <c r="D718" s="144"/>
      <c r="E718" s="141">
        <v>4511</v>
      </c>
      <c r="F718" s="172">
        <f t="shared" ref="F718:F722" si="87">G718+H718</f>
        <v>85945</v>
      </c>
      <c r="G718" s="289">
        <v>85945</v>
      </c>
      <c r="H718" s="264">
        <v>0</v>
      </c>
      <c r="I718" s="264">
        <v>0</v>
      </c>
    </row>
    <row r="719" spans="1:9" ht="15.75">
      <c r="A719" s="140"/>
      <c r="B719" s="44"/>
      <c r="C719" s="144"/>
      <c r="D719" s="144"/>
      <c r="E719" s="248" t="s">
        <v>233</v>
      </c>
      <c r="F719" s="172">
        <f t="shared" si="87"/>
        <v>236055</v>
      </c>
      <c r="G719" s="287">
        <v>236055</v>
      </c>
      <c r="H719" s="265"/>
    </row>
    <row r="720" spans="1:9" ht="15.75">
      <c r="A720" s="140"/>
      <c r="B720" s="44"/>
      <c r="C720" s="144"/>
      <c r="D720" s="144"/>
      <c r="E720" s="141"/>
      <c r="F720" s="172">
        <f t="shared" si="87"/>
        <v>0</v>
      </c>
      <c r="G720" s="264">
        <v>0</v>
      </c>
      <c r="H720" s="264">
        <v>0</v>
      </c>
    </row>
    <row r="721" spans="1:8" ht="15.75">
      <c r="A721" s="140"/>
      <c r="B721" s="44"/>
      <c r="C721" s="144"/>
      <c r="D721" s="144"/>
      <c r="E721" s="141" t="s">
        <v>740</v>
      </c>
      <c r="F721" s="172">
        <f t="shared" si="87"/>
        <v>0</v>
      </c>
      <c r="G721" s="264">
        <v>0</v>
      </c>
      <c r="H721" s="264">
        <v>0</v>
      </c>
    </row>
    <row r="722" spans="1:8">
      <c r="A722" s="140">
        <v>2912</v>
      </c>
      <c r="B722" s="44" t="s">
        <v>79</v>
      </c>
      <c r="C722" s="144">
        <v>1</v>
      </c>
      <c r="D722" s="144">
        <v>2</v>
      </c>
      <c r="E722" s="141" t="s">
        <v>479</v>
      </c>
      <c r="F722" s="172">
        <f t="shared" si="87"/>
        <v>0</v>
      </c>
      <c r="G722" s="174">
        <f>SUM(G724:G727)</f>
        <v>0</v>
      </c>
      <c r="H722" s="174">
        <f>SUM(H724:H727)</f>
        <v>0</v>
      </c>
    </row>
    <row r="723" spans="1:8" ht="40.5">
      <c r="A723" s="140"/>
      <c r="B723" s="44"/>
      <c r="C723" s="144"/>
      <c r="D723" s="144"/>
      <c r="E723" s="141" t="s">
        <v>739</v>
      </c>
      <c r="F723" s="172"/>
      <c r="G723" s="175"/>
      <c r="H723" s="175"/>
    </row>
    <row r="724" spans="1:8" ht="15.75">
      <c r="A724" s="140"/>
      <c r="B724" s="44"/>
      <c r="C724" s="144"/>
      <c r="D724" s="144"/>
      <c r="E724" s="141" t="s">
        <v>740</v>
      </c>
      <c r="F724" s="172">
        <f t="shared" ref="F724:F727" si="88">G724+H724</f>
        <v>0</v>
      </c>
      <c r="G724" s="264">
        <v>0</v>
      </c>
      <c r="H724" s="264">
        <v>0</v>
      </c>
    </row>
    <row r="725" spans="1:8" ht="15.75">
      <c r="A725" s="140"/>
      <c r="B725" s="44"/>
      <c r="C725" s="144"/>
      <c r="D725" s="144"/>
      <c r="E725" s="141"/>
      <c r="F725" s="172">
        <f t="shared" si="88"/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8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 t="s">
        <v>740</v>
      </c>
      <c r="F727" s="172">
        <f t="shared" si="88"/>
        <v>0</v>
      </c>
      <c r="G727" s="264">
        <v>0</v>
      </c>
      <c r="H727" s="264">
        <v>0</v>
      </c>
    </row>
    <row r="728" spans="1:8">
      <c r="A728" s="140">
        <v>2920</v>
      </c>
      <c r="B728" s="43" t="s">
        <v>79</v>
      </c>
      <c r="C728" s="137">
        <v>2</v>
      </c>
      <c r="D728" s="137">
        <v>0</v>
      </c>
      <c r="E728" s="142" t="s">
        <v>480</v>
      </c>
      <c r="F728" s="172">
        <f t="shared" si="86"/>
        <v>0</v>
      </c>
      <c r="G728" s="174">
        <f>G730+G736</f>
        <v>0</v>
      </c>
      <c r="H728" s="174">
        <f>H730+H736</f>
        <v>0</v>
      </c>
    </row>
    <row r="729" spans="1:8" s="143" customFormat="1" ht="10.5" customHeight="1">
      <c r="A729" s="140"/>
      <c r="B729" s="43"/>
      <c r="C729" s="137"/>
      <c r="D729" s="137"/>
      <c r="E729" s="141" t="s">
        <v>233</v>
      </c>
      <c r="F729" s="172">
        <f t="shared" si="86"/>
        <v>0</v>
      </c>
      <c r="G729" s="176"/>
      <c r="H729" s="176"/>
    </row>
    <row r="730" spans="1:8">
      <c r="A730" s="140">
        <v>2921</v>
      </c>
      <c r="B730" s="44" t="s">
        <v>79</v>
      </c>
      <c r="C730" s="144">
        <v>2</v>
      </c>
      <c r="D730" s="144">
        <v>1</v>
      </c>
      <c r="E730" s="141" t="s">
        <v>481</v>
      </c>
      <c r="F730" s="172">
        <f t="shared" si="86"/>
        <v>0</v>
      </c>
      <c r="G730" s="174">
        <f>SUM(G732:G735)</f>
        <v>0</v>
      </c>
      <c r="H730" s="174">
        <f>SUM(H732:H735)</f>
        <v>0</v>
      </c>
    </row>
    <row r="731" spans="1:8" ht="40.5">
      <c r="A731" s="140"/>
      <c r="B731" s="44"/>
      <c r="C731" s="144"/>
      <c r="D731" s="144"/>
      <c r="E731" s="141" t="s">
        <v>739</v>
      </c>
      <c r="F731" s="172"/>
      <c r="G731" s="175"/>
      <c r="H731" s="175"/>
    </row>
    <row r="732" spans="1:8" ht="15.75">
      <c r="A732" s="140"/>
      <c r="B732" s="44"/>
      <c r="C732" s="144"/>
      <c r="D732" s="144"/>
      <c r="E732" s="141" t="s">
        <v>740</v>
      </c>
      <c r="F732" s="172">
        <f t="shared" ref="F732:F736" si="89">G732+H732</f>
        <v>0</v>
      </c>
      <c r="G732" s="264">
        <v>0</v>
      </c>
      <c r="H732" s="264">
        <v>0</v>
      </c>
    </row>
    <row r="733" spans="1:8" ht="15.75">
      <c r="A733" s="140"/>
      <c r="B733" s="44"/>
      <c r="C733" s="144"/>
      <c r="D733" s="144"/>
      <c r="E733" s="141"/>
      <c r="F733" s="172">
        <f t="shared" si="89"/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89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 t="s">
        <v>740</v>
      </c>
      <c r="F735" s="172">
        <f t="shared" si="89"/>
        <v>0</v>
      </c>
      <c r="G735" s="264">
        <v>0</v>
      </c>
      <c r="H735" s="264">
        <v>0</v>
      </c>
    </row>
    <row r="736" spans="1:8">
      <c r="A736" s="140">
        <v>2922</v>
      </c>
      <c r="B736" s="44" t="s">
        <v>79</v>
      </c>
      <c r="C736" s="144">
        <v>2</v>
      </c>
      <c r="D736" s="144">
        <v>2</v>
      </c>
      <c r="E736" s="141" t="s">
        <v>482</v>
      </c>
      <c r="F736" s="172">
        <f t="shared" si="89"/>
        <v>0</v>
      </c>
      <c r="G736" s="174">
        <f>SUM(G738:G741)</f>
        <v>0</v>
      </c>
      <c r="H736" s="174">
        <f>SUM(H738:H741)</f>
        <v>0</v>
      </c>
    </row>
    <row r="737" spans="1:8" ht="40.5">
      <c r="A737" s="140"/>
      <c r="B737" s="44"/>
      <c r="C737" s="144"/>
      <c r="D737" s="144"/>
      <c r="E737" s="141" t="s">
        <v>739</v>
      </c>
      <c r="F737" s="172"/>
      <c r="G737" s="175"/>
      <c r="H737" s="175"/>
    </row>
    <row r="738" spans="1:8" ht="15.75">
      <c r="A738" s="140"/>
      <c r="B738" s="44"/>
      <c r="C738" s="144"/>
      <c r="D738" s="144"/>
      <c r="E738" s="141" t="s">
        <v>740</v>
      </c>
      <c r="F738" s="172">
        <f t="shared" ref="F738:F741" si="90">G738+H738</f>
        <v>0</v>
      </c>
      <c r="G738" s="264">
        <v>0</v>
      </c>
      <c r="H738" s="264">
        <v>0</v>
      </c>
    </row>
    <row r="739" spans="1:8" ht="15.75">
      <c r="A739" s="140"/>
      <c r="B739" s="44"/>
      <c r="C739" s="144"/>
      <c r="D739" s="144"/>
      <c r="E739" s="141"/>
      <c r="F739" s="172">
        <f t="shared" si="90"/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0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 t="s">
        <v>740</v>
      </c>
      <c r="F741" s="172">
        <f t="shared" si="90"/>
        <v>0</v>
      </c>
      <c r="G741" s="264">
        <v>0</v>
      </c>
      <c r="H741" s="264">
        <v>0</v>
      </c>
    </row>
    <row r="742" spans="1:8" ht="27">
      <c r="A742" s="140">
        <v>2930</v>
      </c>
      <c r="B742" s="43" t="s">
        <v>79</v>
      </c>
      <c r="C742" s="137">
        <v>3</v>
      </c>
      <c r="D742" s="137">
        <v>0</v>
      </c>
      <c r="E742" s="142" t="s">
        <v>483</v>
      </c>
      <c r="F742" s="172">
        <f t="shared" si="86"/>
        <v>0</v>
      </c>
      <c r="G742" s="174">
        <f>G744+G750</f>
        <v>0</v>
      </c>
      <c r="H742" s="174">
        <f>H744+H750</f>
        <v>0</v>
      </c>
    </row>
    <row r="743" spans="1:8" s="143" customFormat="1" ht="10.5" customHeight="1">
      <c r="A743" s="140"/>
      <c r="B743" s="43"/>
      <c r="C743" s="137"/>
      <c r="D743" s="137"/>
      <c r="E743" s="141" t="s">
        <v>233</v>
      </c>
      <c r="F743" s="172">
        <f t="shared" si="86"/>
        <v>0</v>
      </c>
      <c r="G743" s="176"/>
      <c r="H743" s="176"/>
    </row>
    <row r="744" spans="1:8" ht="27">
      <c r="A744" s="140">
        <v>2931</v>
      </c>
      <c r="B744" s="44" t="s">
        <v>79</v>
      </c>
      <c r="C744" s="144">
        <v>3</v>
      </c>
      <c r="D744" s="144">
        <v>1</v>
      </c>
      <c r="E744" s="141" t="s">
        <v>484</v>
      </c>
      <c r="F744" s="172">
        <f t="shared" si="86"/>
        <v>0</v>
      </c>
      <c r="G744" s="174">
        <f>SUM(G746:G749)</f>
        <v>0</v>
      </c>
      <c r="H744" s="174">
        <f>SUM(H746:H749)</f>
        <v>0</v>
      </c>
    </row>
    <row r="745" spans="1:8" ht="40.5">
      <c r="A745" s="140"/>
      <c r="B745" s="44"/>
      <c r="C745" s="144"/>
      <c r="D745" s="144"/>
      <c r="E745" s="141" t="s">
        <v>739</v>
      </c>
      <c r="F745" s="172"/>
      <c r="G745" s="175"/>
      <c r="H745" s="175"/>
    </row>
    <row r="746" spans="1:8" ht="15.75">
      <c r="A746" s="140"/>
      <c r="B746" s="44"/>
      <c r="C746" s="144"/>
      <c r="D746" s="144"/>
      <c r="E746" s="141" t="s">
        <v>740</v>
      </c>
      <c r="F746" s="172">
        <f t="shared" ref="F746:F750" si="91">G746+H746</f>
        <v>0</v>
      </c>
      <c r="G746" s="264">
        <v>0</v>
      </c>
      <c r="H746" s="264">
        <v>0</v>
      </c>
    </row>
    <row r="747" spans="1:8" ht="15.75">
      <c r="A747" s="140"/>
      <c r="B747" s="44"/>
      <c r="C747" s="144"/>
      <c r="D747" s="144"/>
      <c r="E747" s="141"/>
      <c r="F747" s="172">
        <f t="shared" si="91"/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1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 t="s">
        <v>740</v>
      </c>
      <c r="F749" s="172">
        <f t="shared" si="91"/>
        <v>0</v>
      </c>
      <c r="G749" s="264">
        <v>0</v>
      </c>
      <c r="H749" s="264">
        <v>0</v>
      </c>
    </row>
    <row r="750" spans="1:8">
      <c r="A750" s="140">
        <v>2932</v>
      </c>
      <c r="B750" s="44" t="s">
        <v>79</v>
      </c>
      <c r="C750" s="144">
        <v>3</v>
      </c>
      <c r="D750" s="144">
        <v>2</v>
      </c>
      <c r="E750" s="141" t="s">
        <v>485</v>
      </c>
      <c r="F750" s="172">
        <f t="shared" si="91"/>
        <v>0</v>
      </c>
      <c r="G750" s="174">
        <f>SUM(G752:G755)</f>
        <v>0</v>
      </c>
      <c r="H750" s="174">
        <f>SUM(H752:H755)</f>
        <v>0</v>
      </c>
    </row>
    <row r="751" spans="1:8" ht="40.5">
      <c r="A751" s="140"/>
      <c r="B751" s="44"/>
      <c r="C751" s="144"/>
      <c r="D751" s="144"/>
      <c r="E751" s="141" t="s">
        <v>739</v>
      </c>
      <c r="F751" s="172"/>
      <c r="G751" s="175"/>
      <c r="H751" s="175"/>
    </row>
    <row r="752" spans="1:8" ht="15.75">
      <c r="A752" s="140"/>
      <c r="B752" s="44"/>
      <c r="C752" s="144"/>
      <c r="D752" s="144"/>
      <c r="E752" s="141" t="s">
        <v>740</v>
      </c>
      <c r="F752" s="172">
        <f t="shared" ref="F752:F755" si="92">G752+H752</f>
        <v>0</v>
      </c>
      <c r="G752" s="264">
        <v>0</v>
      </c>
      <c r="H752" s="264">
        <v>0</v>
      </c>
    </row>
    <row r="753" spans="1:8" ht="15.75">
      <c r="A753" s="140"/>
      <c r="B753" s="44"/>
      <c r="C753" s="144"/>
      <c r="D753" s="144"/>
      <c r="E753" s="141"/>
      <c r="F753" s="172">
        <f t="shared" si="92"/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2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 t="s">
        <v>740</v>
      </c>
      <c r="F755" s="172">
        <f t="shared" si="92"/>
        <v>0</v>
      </c>
      <c r="G755" s="264">
        <v>0</v>
      </c>
      <c r="H755" s="264">
        <v>0</v>
      </c>
    </row>
    <row r="756" spans="1:8">
      <c r="A756" s="140">
        <v>2940</v>
      </c>
      <c r="B756" s="43" t="s">
        <v>79</v>
      </c>
      <c r="C756" s="137">
        <v>4</v>
      </c>
      <c r="D756" s="137">
        <v>0</v>
      </c>
      <c r="E756" s="142" t="s">
        <v>486</v>
      </c>
      <c r="F756" s="172">
        <f t="shared" si="86"/>
        <v>0</v>
      </c>
      <c r="G756" s="174">
        <f>G758+G764</f>
        <v>0</v>
      </c>
      <c r="H756" s="174">
        <f>H758+H764</f>
        <v>0</v>
      </c>
    </row>
    <row r="757" spans="1:8" s="143" customFormat="1" ht="10.5" customHeight="1">
      <c r="A757" s="140"/>
      <c r="B757" s="43"/>
      <c r="C757" s="137"/>
      <c r="D757" s="137"/>
      <c r="E757" s="141" t="s">
        <v>233</v>
      </c>
      <c r="F757" s="172">
        <f t="shared" si="86"/>
        <v>0</v>
      </c>
      <c r="G757" s="176"/>
      <c r="H757" s="176"/>
    </row>
    <row r="758" spans="1:8">
      <c r="A758" s="140">
        <v>2941</v>
      </c>
      <c r="B758" s="44" t="s">
        <v>79</v>
      </c>
      <c r="C758" s="144">
        <v>4</v>
      </c>
      <c r="D758" s="144">
        <v>1</v>
      </c>
      <c r="E758" s="141" t="s">
        <v>487</v>
      </c>
      <c r="F758" s="172">
        <f t="shared" si="86"/>
        <v>0</v>
      </c>
      <c r="G758" s="174">
        <f>SUM(G760:G763)</f>
        <v>0</v>
      </c>
      <c r="H758" s="174">
        <f>SUM(H760:H763)</f>
        <v>0</v>
      </c>
    </row>
    <row r="759" spans="1:8" ht="40.5">
      <c r="A759" s="140"/>
      <c r="B759" s="44"/>
      <c r="C759" s="144"/>
      <c r="D759" s="144"/>
      <c r="E759" s="141" t="s">
        <v>739</v>
      </c>
      <c r="F759" s="172"/>
      <c r="G759" s="175"/>
      <c r="H759" s="175"/>
    </row>
    <row r="760" spans="1:8" ht="15.75">
      <c r="A760" s="140"/>
      <c r="B760" s="44"/>
      <c r="C760" s="144"/>
      <c r="D760" s="144"/>
      <c r="E760" s="141" t="s">
        <v>740</v>
      </c>
      <c r="F760" s="172">
        <f t="shared" ref="F760:F764" si="93">G760+H760</f>
        <v>0</v>
      </c>
      <c r="G760" s="264">
        <v>0</v>
      </c>
      <c r="H760" s="264">
        <v>0</v>
      </c>
    </row>
    <row r="761" spans="1:8" ht="15.75">
      <c r="A761" s="140"/>
      <c r="B761" s="44"/>
      <c r="C761" s="144"/>
      <c r="D761" s="144"/>
      <c r="E761" s="141"/>
      <c r="F761" s="172">
        <f t="shared" si="93"/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3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 t="s">
        <v>740</v>
      </c>
      <c r="F763" s="172">
        <f t="shared" si="93"/>
        <v>0</v>
      </c>
      <c r="G763" s="264">
        <v>0</v>
      </c>
      <c r="H763" s="264">
        <v>0</v>
      </c>
    </row>
    <row r="764" spans="1:8">
      <c r="A764" s="140">
        <v>2942</v>
      </c>
      <c r="B764" s="44" t="s">
        <v>79</v>
      </c>
      <c r="C764" s="144">
        <v>4</v>
      </c>
      <c r="D764" s="144">
        <v>2</v>
      </c>
      <c r="E764" s="141" t="s">
        <v>488</v>
      </c>
      <c r="F764" s="172">
        <f t="shared" si="93"/>
        <v>0</v>
      </c>
      <c r="G764" s="174">
        <f>SUM(G766:G769)</f>
        <v>0</v>
      </c>
      <c r="H764" s="174">
        <f>SUM(H766:H769)</f>
        <v>0</v>
      </c>
    </row>
    <row r="765" spans="1:8" ht="40.5">
      <c r="A765" s="140"/>
      <c r="B765" s="44"/>
      <c r="C765" s="144"/>
      <c r="D765" s="144"/>
      <c r="E765" s="141" t="s">
        <v>739</v>
      </c>
      <c r="F765" s="172"/>
      <c r="G765" s="175"/>
      <c r="H765" s="175"/>
    </row>
    <row r="766" spans="1:8" ht="15.75">
      <c r="A766" s="140"/>
      <c r="B766" s="44"/>
      <c r="C766" s="144"/>
      <c r="D766" s="144"/>
      <c r="E766" s="141" t="s">
        <v>740</v>
      </c>
      <c r="F766" s="172">
        <f t="shared" ref="F766:F769" si="94">G766+H766</f>
        <v>0</v>
      </c>
      <c r="G766" s="264">
        <v>0</v>
      </c>
      <c r="H766" s="264">
        <v>0</v>
      </c>
    </row>
    <row r="767" spans="1:8" ht="15.75">
      <c r="A767" s="140"/>
      <c r="B767" s="44"/>
      <c r="C767" s="144"/>
      <c r="D767" s="144"/>
      <c r="E767" s="141"/>
      <c r="F767" s="172">
        <f t="shared" si="94"/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4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 t="s">
        <v>740</v>
      </c>
      <c r="F769" s="172">
        <f t="shared" si="94"/>
        <v>0</v>
      </c>
      <c r="G769" s="264">
        <v>0</v>
      </c>
      <c r="H769" s="264">
        <v>0</v>
      </c>
    </row>
    <row r="770" spans="1:10">
      <c r="A770" s="140">
        <v>2950</v>
      </c>
      <c r="B770" s="43" t="s">
        <v>79</v>
      </c>
      <c r="C770" s="137">
        <v>5</v>
      </c>
      <c r="D770" s="137">
        <v>0</v>
      </c>
      <c r="E770" s="142" t="s">
        <v>489</v>
      </c>
      <c r="F770" s="172">
        <f t="shared" si="86"/>
        <v>58000</v>
      </c>
      <c r="G770" s="179">
        <f>G772+G787</f>
        <v>58000</v>
      </c>
      <c r="H770" s="174">
        <f>H772+H787</f>
        <v>0</v>
      </c>
    </row>
    <row r="771" spans="1:10" s="143" customFormat="1" ht="10.5" customHeight="1">
      <c r="A771" s="140"/>
      <c r="B771" s="43"/>
      <c r="C771" s="137"/>
      <c r="D771" s="137"/>
      <c r="E771" s="141" t="s">
        <v>233</v>
      </c>
      <c r="F771" s="172">
        <f t="shared" si="86"/>
        <v>0</v>
      </c>
      <c r="G771" s="176"/>
      <c r="H771" s="176"/>
    </row>
    <row r="772" spans="1:10">
      <c r="A772" s="140">
        <v>2951</v>
      </c>
      <c r="B772" s="44" t="s">
        <v>79</v>
      </c>
      <c r="C772" s="144">
        <v>5</v>
      </c>
      <c r="D772" s="144">
        <v>1</v>
      </c>
      <c r="E772" s="141" t="s">
        <v>490</v>
      </c>
      <c r="F772" s="172">
        <f t="shared" si="86"/>
        <v>27300.400000000001</v>
      </c>
      <c r="G772" s="174">
        <f>SUM(G775:G786)</f>
        <v>27300.400000000001</v>
      </c>
      <c r="H772" s="174">
        <f>SUM(H783:H786)</f>
        <v>0</v>
      </c>
    </row>
    <row r="773" spans="1:10" ht="40.5">
      <c r="A773" s="140"/>
      <c r="B773" s="44"/>
      <c r="C773" s="144"/>
      <c r="D773" s="144"/>
      <c r="E773" s="141" t="s">
        <v>739</v>
      </c>
      <c r="F773" s="172"/>
      <c r="G773" s="175"/>
      <c r="H773" s="175"/>
    </row>
    <row r="774" spans="1:10" ht="15.75">
      <c r="A774" s="140"/>
      <c r="B774" s="44"/>
      <c r="C774" s="144"/>
      <c r="D774" s="144"/>
      <c r="E774" s="262" t="s">
        <v>780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47">
        <v>4111</v>
      </c>
      <c r="F775" s="172">
        <f t="shared" ref="F775:F782" si="95">G775+H775</f>
        <v>25512</v>
      </c>
      <c r="G775" s="249">
        <v>25512</v>
      </c>
      <c r="H775" s="264">
        <v>0</v>
      </c>
      <c r="J775" s="284"/>
    </row>
    <row r="776" spans="1:10" ht="15.75">
      <c r="A776" s="140"/>
      <c r="B776" s="44"/>
      <c r="C776" s="144"/>
      <c r="D776" s="144"/>
      <c r="E776" s="247">
        <v>4212</v>
      </c>
      <c r="F776" s="172">
        <f t="shared" si="95"/>
        <v>500</v>
      </c>
      <c r="G776" s="250">
        <v>500</v>
      </c>
      <c r="H776" s="264">
        <v>0</v>
      </c>
    </row>
    <row r="777" spans="1:10" ht="15.75">
      <c r="A777" s="140"/>
      <c r="B777" s="44"/>
      <c r="C777" s="144"/>
      <c r="D777" s="144"/>
      <c r="E777" s="247">
        <v>4213</v>
      </c>
      <c r="F777" s="172">
        <f t="shared" si="95"/>
        <v>20</v>
      </c>
      <c r="G777" s="250">
        <v>20</v>
      </c>
      <c r="H777" s="264">
        <v>0</v>
      </c>
    </row>
    <row r="778" spans="1:10" ht="15.75">
      <c r="A778" s="140"/>
      <c r="B778" s="44"/>
      <c r="C778" s="144"/>
      <c r="D778" s="144"/>
      <c r="E778" s="247">
        <v>4221</v>
      </c>
      <c r="F778" s="172">
        <f t="shared" si="95"/>
        <v>100</v>
      </c>
      <c r="G778" s="250">
        <v>100</v>
      </c>
      <c r="H778" s="264">
        <v>0</v>
      </c>
    </row>
    <row r="779" spans="1:10" ht="15.75">
      <c r="A779" s="140"/>
      <c r="B779" s="44"/>
      <c r="C779" s="144"/>
      <c r="D779" s="144"/>
      <c r="E779" s="247">
        <v>4241</v>
      </c>
      <c r="F779" s="172">
        <f t="shared" si="95"/>
        <v>80</v>
      </c>
      <c r="G779" s="250">
        <v>80</v>
      </c>
      <c r="H779" s="264">
        <v>0</v>
      </c>
    </row>
    <row r="780" spans="1:10" ht="15.75">
      <c r="A780" s="140"/>
      <c r="B780" s="44"/>
      <c r="C780" s="144"/>
      <c r="D780" s="144"/>
      <c r="E780" s="247">
        <v>4261</v>
      </c>
      <c r="F780" s="172">
        <f t="shared" si="95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4267</v>
      </c>
      <c r="F781" s="172">
        <f t="shared" si="95"/>
        <v>100</v>
      </c>
      <c r="G781" s="250">
        <v>100</v>
      </c>
      <c r="H781" s="264">
        <v>0</v>
      </c>
    </row>
    <row r="782" spans="1:10" ht="15.75">
      <c r="A782" s="140"/>
      <c r="B782" s="44"/>
      <c r="C782" s="144"/>
      <c r="D782" s="144"/>
      <c r="E782" s="248">
        <v>4657</v>
      </c>
      <c r="F782" s="172">
        <f t="shared" si="95"/>
        <v>0</v>
      </c>
      <c r="G782" s="250">
        <v>0</v>
      </c>
      <c r="H782" s="264">
        <v>0</v>
      </c>
    </row>
    <row r="783" spans="1:10" ht="15.75">
      <c r="A783" s="140"/>
      <c r="B783" s="44"/>
      <c r="C783" s="144"/>
      <c r="D783" s="144"/>
      <c r="E783" s="247">
        <v>4269</v>
      </c>
      <c r="F783" s="172">
        <f t="shared" ref="F783:F787" si="96">G783+H783</f>
        <v>908.4</v>
      </c>
      <c r="G783" s="250">
        <v>908.4</v>
      </c>
      <c r="H783" s="264">
        <v>0</v>
      </c>
    </row>
    <row r="784" spans="1:10" ht="15.75">
      <c r="A784" s="140"/>
      <c r="B784" s="44"/>
      <c r="C784" s="144"/>
      <c r="D784" s="144"/>
      <c r="E784" s="247"/>
      <c r="F784" s="172">
        <f t="shared" si="96"/>
        <v>0</v>
      </c>
      <c r="G784" s="287"/>
      <c r="H784" s="264">
        <v>0</v>
      </c>
    </row>
    <row r="785" spans="1:10" ht="15.75">
      <c r="A785" s="140"/>
      <c r="B785" s="44"/>
      <c r="C785" s="144"/>
      <c r="D785" s="144"/>
      <c r="E785" s="141"/>
      <c r="F785" s="172">
        <f t="shared" si="96"/>
        <v>0</v>
      </c>
      <c r="G785" s="264">
        <v>0</v>
      </c>
      <c r="H785" s="264">
        <v>0</v>
      </c>
    </row>
    <row r="786" spans="1:10" ht="15.75">
      <c r="A786" s="140"/>
      <c r="B786" s="44"/>
      <c r="C786" s="144"/>
      <c r="D786" s="144"/>
      <c r="E786" s="141" t="s">
        <v>740</v>
      </c>
      <c r="F786" s="172">
        <f t="shared" si="96"/>
        <v>0</v>
      </c>
      <c r="G786" s="175"/>
      <c r="H786" s="175"/>
    </row>
    <row r="787" spans="1:10">
      <c r="A787" s="140">
        <v>2952</v>
      </c>
      <c r="B787" s="44" t="s">
        <v>79</v>
      </c>
      <c r="C787" s="144">
        <v>5</v>
      </c>
      <c r="D787" s="144">
        <v>2</v>
      </c>
      <c r="E787" s="141" t="s">
        <v>491</v>
      </c>
      <c r="F787" s="172">
        <f t="shared" si="96"/>
        <v>30699.599999999999</v>
      </c>
      <c r="G787" s="174">
        <f>SUM(G790:G800)</f>
        <v>30699.599999999999</v>
      </c>
      <c r="H787" s="174">
        <f>SUM(H794:H800)</f>
        <v>0</v>
      </c>
    </row>
    <row r="788" spans="1:10" ht="40.5">
      <c r="A788" s="140"/>
      <c r="B788" s="44"/>
      <c r="C788" s="144"/>
      <c r="D788" s="144"/>
      <c r="E788" s="141" t="s">
        <v>739</v>
      </c>
      <c r="F788" s="172"/>
      <c r="G788" s="175"/>
      <c r="H788" s="175"/>
    </row>
    <row r="789" spans="1:10" ht="15.75">
      <c r="A789" s="140"/>
      <c r="B789" s="44"/>
      <c r="C789" s="144"/>
      <c r="D789" s="144"/>
      <c r="E789" s="262" t="s">
        <v>781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47">
        <v>4111</v>
      </c>
      <c r="F790" s="172">
        <f t="shared" ref="F790:F799" si="97">G790+H790</f>
        <v>28320</v>
      </c>
      <c r="G790" s="249">
        <v>28320</v>
      </c>
      <c r="H790" s="264">
        <v>0</v>
      </c>
      <c r="J790" s="284"/>
    </row>
    <row r="791" spans="1:10" ht="15.75">
      <c r="A791" s="140"/>
      <c r="B791" s="44"/>
      <c r="C791" s="144"/>
      <c r="D791" s="144"/>
      <c r="E791" s="247">
        <v>4212</v>
      </c>
      <c r="F791" s="172">
        <f t="shared" si="97"/>
        <v>1500</v>
      </c>
      <c r="G791" s="259">
        <v>1500</v>
      </c>
      <c r="H791" s="264">
        <v>0</v>
      </c>
    </row>
    <row r="792" spans="1:10" ht="15.75">
      <c r="A792" s="140"/>
      <c r="B792" s="44"/>
      <c r="C792" s="144"/>
      <c r="D792" s="144"/>
      <c r="E792" s="247">
        <v>4213</v>
      </c>
      <c r="F792" s="172">
        <f t="shared" si="97"/>
        <v>20</v>
      </c>
      <c r="G792" s="259">
        <v>20</v>
      </c>
      <c r="H792" s="264">
        <v>0</v>
      </c>
    </row>
    <row r="793" spans="1:10" ht="15.75">
      <c r="A793" s="140"/>
      <c r="B793" s="44"/>
      <c r="C793" s="144"/>
      <c r="D793" s="144"/>
      <c r="E793" s="247">
        <v>4214</v>
      </c>
      <c r="F793" s="172">
        <f t="shared" si="97"/>
        <v>129.6</v>
      </c>
      <c r="G793" s="259">
        <v>129.6</v>
      </c>
      <c r="H793" s="264">
        <v>0</v>
      </c>
    </row>
    <row r="794" spans="1:10" ht="15.75">
      <c r="A794" s="140"/>
      <c r="B794" s="44"/>
      <c r="C794" s="144"/>
      <c r="D794" s="144"/>
      <c r="E794" s="247">
        <v>4239</v>
      </c>
      <c r="F794" s="172">
        <f t="shared" ref="F794:F800" si="98">G794+H794</f>
        <v>100</v>
      </c>
      <c r="G794" s="259">
        <v>100</v>
      </c>
      <c r="H794" s="264">
        <v>0</v>
      </c>
    </row>
    <row r="795" spans="1:10" ht="15.75">
      <c r="A795" s="140"/>
      <c r="B795" s="44"/>
      <c r="C795" s="144"/>
      <c r="D795" s="144"/>
      <c r="E795" s="247">
        <v>4241</v>
      </c>
      <c r="F795" s="172">
        <f t="shared" si="97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4261</v>
      </c>
      <c r="F796" s="172">
        <f t="shared" si="97"/>
        <v>120</v>
      </c>
      <c r="G796" s="259">
        <v>120</v>
      </c>
      <c r="H796" s="264">
        <v>0</v>
      </c>
    </row>
    <row r="797" spans="1:10" ht="15.75">
      <c r="A797" s="140"/>
      <c r="B797" s="44"/>
      <c r="C797" s="144"/>
      <c r="D797" s="144"/>
      <c r="E797" s="247">
        <v>4267</v>
      </c>
      <c r="F797" s="172">
        <f t="shared" si="97"/>
        <v>150</v>
      </c>
      <c r="G797" s="259">
        <v>150</v>
      </c>
      <c r="H797" s="264">
        <v>0</v>
      </c>
    </row>
    <row r="798" spans="1:10" ht="15.75">
      <c r="A798" s="140"/>
      <c r="B798" s="44"/>
      <c r="C798" s="144"/>
      <c r="D798" s="144"/>
      <c r="E798" s="247">
        <v>4269</v>
      </c>
      <c r="F798" s="172">
        <f t="shared" si="97"/>
        <v>200</v>
      </c>
      <c r="G798" s="259">
        <v>200</v>
      </c>
      <c r="H798" s="264">
        <v>0</v>
      </c>
    </row>
    <row r="799" spans="1:10" ht="15.75">
      <c r="A799" s="140"/>
      <c r="B799" s="44"/>
      <c r="C799" s="144"/>
      <c r="D799" s="144"/>
      <c r="E799" s="247">
        <v>4221</v>
      </c>
      <c r="F799" s="172">
        <f t="shared" si="97"/>
        <v>60</v>
      </c>
      <c r="G799" s="259">
        <v>60</v>
      </c>
      <c r="H799" s="264">
        <v>0</v>
      </c>
    </row>
    <row r="800" spans="1:10" ht="15.75">
      <c r="A800" s="140"/>
      <c r="B800" s="44"/>
      <c r="C800" s="144"/>
      <c r="D800" s="144"/>
      <c r="E800" s="141" t="s">
        <v>740</v>
      </c>
      <c r="F800" s="172">
        <f t="shared" si="98"/>
        <v>0</v>
      </c>
      <c r="G800" s="175"/>
      <c r="H800" s="175"/>
    </row>
    <row r="801" spans="1:15">
      <c r="A801" s="140">
        <v>2960</v>
      </c>
      <c r="B801" s="43" t="s">
        <v>79</v>
      </c>
      <c r="C801" s="137">
        <v>6</v>
      </c>
      <c r="D801" s="137">
        <v>0</v>
      </c>
      <c r="E801" s="142" t="s">
        <v>492</v>
      </c>
      <c r="F801" s="172">
        <f t="shared" si="86"/>
        <v>0</v>
      </c>
      <c r="G801" s="174">
        <f>G803</f>
        <v>0</v>
      </c>
      <c r="H801" s="174">
        <f>H803</f>
        <v>0</v>
      </c>
      <c r="O801" s="263"/>
    </row>
    <row r="802" spans="1:15" s="143" customFormat="1" ht="10.5" customHeight="1">
      <c r="A802" s="140"/>
      <c r="B802" s="43"/>
      <c r="C802" s="137"/>
      <c r="D802" s="137"/>
      <c r="E802" s="141" t="s">
        <v>233</v>
      </c>
      <c r="F802" s="172">
        <f t="shared" si="86"/>
        <v>0</v>
      </c>
      <c r="G802" s="176"/>
      <c r="H802" s="176"/>
      <c r="O802" s="263"/>
    </row>
    <row r="803" spans="1:15">
      <c r="A803" s="140">
        <v>2961</v>
      </c>
      <c r="B803" s="44" t="s">
        <v>79</v>
      </c>
      <c r="C803" s="144">
        <v>6</v>
      </c>
      <c r="D803" s="144">
        <v>1</v>
      </c>
      <c r="E803" s="141" t="s">
        <v>492</v>
      </c>
      <c r="F803" s="172">
        <f t="shared" si="86"/>
        <v>0</v>
      </c>
      <c r="G803" s="174">
        <f>SUM(G805:G808)</f>
        <v>0</v>
      </c>
      <c r="H803" s="174">
        <f>SUM(H805:H808)</f>
        <v>0</v>
      </c>
      <c r="O803" s="263"/>
    </row>
    <row r="804" spans="1:15" ht="40.5">
      <c r="A804" s="140"/>
      <c r="B804" s="44"/>
      <c r="C804" s="144"/>
      <c r="D804" s="144"/>
      <c r="E804" s="141" t="s">
        <v>739</v>
      </c>
      <c r="F804" s="172"/>
      <c r="G804" s="175"/>
      <c r="H804" s="175"/>
      <c r="O804" s="263"/>
    </row>
    <row r="805" spans="1:15" ht="15.75">
      <c r="A805" s="140"/>
      <c r="B805" s="44"/>
      <c r="C805" s="144"/>
      <c r="D805" s="144"/>
      <c r="E805" s="141" t="s">
        <v>740</v>
      </c>
      <c r="F805" s="172">
        <f t="shared" ref="F805:F808" si="99">G805+H805</f>
        <v>0</v>
      </c>
      <c r="G805" s="264">
        <v>0</v>
      </c>
      <c r="H805" s="264">
        <v>0</v>
      </c>
      <c r="O805" s="263"/>
    </row>
    <row r="806" spans="1:15" ht="15.75">
      <c r="A806" s="140"/>
      <c r="B806" s="44"/>
      <c r="C806" s="144"/>
      <c r="D806" s="144"/>
      <c r="E806" s="141"/>
      <c r="F806" s="172">
        <f t="shared" si="99"/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99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 t="s">
        <v>740</v>
      </c>
      <c r="F808" s="172">
        <f t="shared" si="99"/>
        <v>0</v>
      </c>
      <c r="G808" s="264">
        <v>0</v>
      </c>
      <c r="H808" s="264">
        <v>0</v>
      </c>
      <c r="O808" s="263"/>
    </row>
    <row r="809" spans="1:15" ht="27">
      <c r="A809" s="140">
        <v>2970</v>
      </c>
      <c r="B809" s="43" t="s">
        <v>79</v>
      </c>
      <c r="C809" s="137">
        <v>7</v>
      </c>
      <c r="D809" s="137">
        <v>0</v>
      </c>
      <c r="E809" s="142" t="s">
        <v>493</v>
      </c>
      <c r="F809" s="172">
        <f t="shared" si="86"/>
        <v>0</v>
      </c>
      <c r="G809" s="174">
        <f>G811</f>
        <v>0</v>
      </c>
      <c r="H809" s="174">
        <f>H811</f>
        <v>0</v>
      </c>
      <c r="O809" s="263"/>
    </row>
    <row r="810" spans="1:15" s="143" customFormat="1" ht="10.5" customHeight="1">
      <c r="A810" s="140"/>
      <c r="B810" s="43"/>
      <c r="C810" s="137"/>
      <c r="D810" s="137"/>
      <c r="E810" s="141" t="s">
        <v>233</v>
      </c>
      <c r="F810" s="172">
        <f t="shared" si="86"/>
        <v>0</v>
      </c>
      <c r="G810" s="176"/>
      <c r="H810" s="176"/>
      <c r="O810" s="263"/>
    </row>
    <row r="811" spans="1:15" ht="27">
      <c r="A811" s="140">
        <v>2971</v>
      </c>
      <c r="B811" s="44" t="s">
        <v>79</v>
      </c>
      <c r="C811" s="144">
        <v>7</v>
      </c>
      <c r="D811" s="144">
        <v>1</v>
      </c>
      <c r="E811" s="141" t="s">
        <v>493</v>
      </c>
      <c r="F811" s="172">
        <f t="shared" ref="F811" si="100">G811+H811</f>
        <v>0</v>
      </c>
      <c r="G811" s="174">
        <f>SUM(G813:G816)</f>
        <v>0</v>
      </c>
      <c r="H811" s="174">
        <f>SUM(H813:H816)</f>
        <v>0</v>
      </c>
    </row>
    <row r="812" spans="1:15" ht="40.5">
      <c r="A812" s="140"/>
      <c r="B812" s="44"/>
      <c r="C812" s="144"/>
      <c r="D812" s="144"/>
      <c r="E812" s="141" t="s">
        <v>739</v>
      </c>
      <c r="F812" s="172"/>
      <c r="G812" s="175"/>
      <c r="H812" s="175"/>
    </row>
    <row r="813" spans="1:15" ht="15.75">
      <c r="A813" s="140"/>
      <c r="B813" s="44"/>
      <c r="C813" s="144"/>
      <c r="D813" s="144"/>
      <c r="E813" s="141" t="s">
        <v>740</v>
      </c>
      <c r="F813" s="172">
        <f t="shared" ref="F813:F816" si="101">G813+H813</f>
        <v>0</v>
      </c>
      <c r="G813" s="264">
        <v>0</v>
      </c>
      <c r="H813" s="264">
        <v>0</v>
      </c>
    </row>
    <row r="814" spans="1:15" ht="15.75">
      <c r="A814" s="140"/>
      <c r="B814" s="44"/>
      <c r="C814" s="144"/>
      <c r="D814" s="144"/>
      <c r="E814" s="141"/>
      <c r="F814" s="172">
        <f t="shared" si="101"/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101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 t="s">
        <v>740</v>
      </c>
      <c r="F816" s="172">
        <f t="shared" si="101"/>
        <v>0</v>
      </c>
      <c r="G816" s="264">
        <v>0</v>
      </c>
      <c r="H816" s="264">
        <v>0</v>
      </c>
    </row>
    <row r="817" spans="1:8">
      <c r="A817" s="140">
        <v>2980</v>
      </c>
      <c r="B817" s="43" t="s">
        <v>79</v>
      </c>
      <c r="C817" s="137">
        <v>8</v>
      </c>
      <c r="D817" s="137">
        <v>0</v>
      </c>
      <c r="E817" s="142" t="s">
        <v>494</v>
      </c>
      <c r="F817" s="172">
        <f t="shared" ref="F817:F859" si="102">G817+H817</f>
        <v>0</v>
      </c>
      <c r="G817" s="174">
        <f>G819</f>
        <v>0</v>
      </c>
      <c r="H817" s="174">
        <f>H819</f>
        <v>0</v>
      </c>
    </row>
    <row r="818" spans="1:8" s="143" customFormat="1" ht="10.5" customHeight="1">
      <c r="A818" s="140"/>
      <c r="B818" s="43"/>
      <c r="C818" s="137"/>
      <c r="D818" s="137"/>
      <c r="E818" s="141" t="s">
        <v>233</v>
      </c>
      <c r="F818" s="172"/>
      <c r="G818" s="176"/>
      <c r="H818" s="176"/>
    </row>
    <row r="819" spans="1:8">
      <c r="A819" s="140">
        <v>2981</v>
      </c>
      <c r="B819" s="44" t="s">
        <v>79</v>
      </c>
      <c r="C819" s="144">
        <v>8</v>
      </c>
      <c r="D819" s="144">
        <v>1</v>
      </c>
      <c r="E819" s="141" t="s">
        <v>494</v>
      </c>
      <c r="F819" s="172">
        <f t="shared" si="102"/>
        <v>0</v>
      </c>
      <c r="G819" s="174">
        <f>SUM(G821:G824)</f>
        <v>0</v>
      </c>
      <c r="H819" s="174">
        <f>SUM(H821:H824)</f>
        <v>0</v>
      </c>
    </row>
    <row r="820" spans="1:8" ht="40.5">
      <c r="A820" s="140"/>
      <c r="B820" s="44"/>
      <c r="C820" s="144"/>
      <c r="D820" s="144"/>
      <c r="E820" s="141" t="s">
        <v>739</v>
      </c>
      <c r="F820" s="172"/>
      <c r="G820" s="175"/>
      <c r="H820" s="175"/>
    </row>
    <row r="821" spans="1:8" ht="15.75">
      <c r="A821" s="140"/>
      <c r="B821" s="44"/>
      <c r="C821" s="144"/>
      <c r="D821" s="144"/>
      <c r="E821" s="141" t="s">
        <v>740</v>
      </c>
      <c r="F821" s="172">
        <f t="shared" ref="F821:F824" si="103">G821+H821</f>
        <v>0</v>
      </c>
      <c r="G821" s="264">
        <v>0</v>
      </c>
      <c r="H821" s="264">
        <v>0</v>
      </c>
    </row>
    <row r="822" spans="1:8" ht="15.75">
      <c r="A822" s="140"/>
      <c r="B822" s="44"/>
      <c r="C822" s="144"/>
      <c r="D822" s="144"/>
      <c r="E822" s="141"/>
      <c r="F822" s="172">
        <f t="shared" si="103"/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103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 t="s">
        <v>740</v>
      </c>
      <c r="F824" s="172">
        <f t="shared" si="103"/>
        <v>0</v>
      </c>
      <c r="G824" s="264">
        <v>0</v>
      </c>
      <c r="H824" s="264">
        <v>0</v>
      </c>
    </row>
    <row r="825" spans="1:8" s="139" customFormat="1" ht="42" customHeight="1">
      <c r="A825" s="136">
        <v>3000</v>
      </c>
      <c r="B825" s="43" t="s">
        <v>80</v>
      </c>
      <c r="C825" s="137">
        <v>0</v>
      </c>
      <c r="D825" s="137">
        <v>0</v>
      </c>
      <c r="E825" s="138" t="s">
        <v>749</v>
      </c>
      <c r="F825" s="178">
        <f t="shared" si="102"/>
        <v>6000</v>
      </c>
      <c r="G825" s="179">
        <f>G827+G841+G849+G857+G865+G873+G881+G889+G897</f>
        <v>6000</v>
      </c>
      <c r="H825" s="179">
        <f>H827+H841+H849+H857+H865+H873+H881+H889+H897</f>
        <v>0</v>
      </c>
    </row>
    <row r="826" spans="1:8" ht="11.25" customHeight="1">
      <c r="A826" s="140"/>
      <c r="B826" s="43"/>
      <c r="C826" s="137"/>
      <c r="D826" s="137"/>
      <c r="E826" s="141" t="s">
        <v>327</v>
      </c>
      <c r="F826" s="172"/>
      <c r="G826" s="175"/>
      <c r="H826" s="175"/>
    </row>
    <row r="827" spans="1:8">
      <c r="A827" s="140">
        <v>3010</v>
      </c>
      <c r="B827" s="43" t="s">
        <v>80</v>
      </c>
      <c r="C827" s="137">
        <v>1</v>
      </c>
      <c r="D827" s="137">
        <v>0</v>
      </c>
      <c r="E827" s="142" t="s">
        <v>496</v>
      </c>
      <c r="F827" s="172">
        <f t="shared" si="102"/>
        <v>0</v>
      </c>
      <c r="G827" s="174">
        <f>G829+G835</f>
        <v>0</v>
      </c>
      <c r="H827" s="174">
        <f>H829+H835</f>
        <v>0</v>
      </c>
    </row>
    <row r="828" spans="1:8" s="143" customFormat="1" ht="13.5" customHeight="1">
      <c r="A828" s="140"/>
      <c r="B828" s="43"/>
      <c r="C828" s="137"/>
      <c r="D828" s="137"/>
      <c r="E828" s="141" t="s">
        <v>233</v>
      </c>
      <c r="F828" s="172"/>
      <c r="G828" s="176"/>
      <c r="H828" s="176"/>
    </row>
    <row r="829" spans="1:8">
      <c r="A829" s="140">
        <v>3011</v>
      </c>
      <c r="B829" s="44" t="s">
        <v>80</v>
      </c>
      <c r="C829" s="144">
        <v>1</v>
      </c>
      <c r="D829" s="144">
        <v>1</v>
      </c>
      <c r="E829" s="141" t="s">
        <v>497</v>
      </c>
      <c r="F829" s="172">
        <f t="shared" si="102"/>
        <v>0</v>
      </c>
      <c r="G829" s="174">
        <f>SUM(G831:G834)</f>
        <v>0</v>
      </c>
      <c r="H829" s="174">
        <f>SUM(H831:H834)</f>
        <v>0</v>
      </c>
    </row>
    <row r="830" spans="1:8" ht="40.5">
      <c r="A830" s="140"/>
      <c r="B830" s="44"/>
      <c r="C830" s="144"/>
      <c r="D830" s="144"/>
      <c r="E830" s="141" t="s">
        <v>739</v>
      </c>
      <c r="F830" s="172"/>
      <c r="G830" s="175"/>
      <c r="H830" s="175"/>
    </row>
    <row r="831" spans="1:8" ht="15.75">
      <c r="A831" s="140"/>
      <c r="B831" s="44"/>
      <c r="C831" s="144"/>
      <c r="D831" s="144"/>
      <c r="E831" s="141" t="s">
        <v>740</v>
      </c>
      <c r="F831" s="172">
        <f t="shared" ref="F831:F835" si="104">G831+H831</f>
        <v>0</v>
      </c>
      <c r="G831" s="264">
        <v>0</v>
      </c>
      <c r="H831" s="264">
        <v>0</v>
      </c>
    </row>
    <row r="832" spans="1:8" ht="15.75">
      <c r="A832" s="140"/>
      <c r="B832" s="44"/>
      <c r="C832" s="144"/>
      <c r="D832" s="144"/>
      <c r="E832" s="141"/>
      <c r="F832" s="172">
        <f t="shared" si="104"/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104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 t="s">
        <v>740</v>
      </c>
      <c r="F834" s="172">
        <f t="shared" si="104"/>
        <v>0</v>
      </c>
      <c r="G834" s="264">
        <v>0</v>
      </c>
      <c r="H834" s="264">
        <v>0</v>
      </c>
    </row>
    <row r="835" spans="1:8">
      <c r="A835" s="140">
        <v>3012</v>
      </c>
      <c r="B835" s="44" t="s">
        <v>80</v>
      </c>
      <c r="C835" s="144">
        <v>1</v>
      </c>
      <c r="D835" s="144">
        <v>2</v>
      </c>
      <c r="E835" s="141" t="s">
        <v>498</v>
      </c>
      <c r="F835" s="172">
        <f t="shared" si="104"/>
        <v>0</v>
      </c>
      <c r="G835" s="174">
        <f>SUM(G837:G840)</f>
        <v>0</v>
      </c>
      <c r="H835" s="174">
        <f>SUM(H837:H840)</f>
        <v>0</v>
      </c>
    </row>
    <row r="836" spans="1:8" ht="40.5">
      <c r="A836" s="140"/>
      <c r="B836" s="44"/>
      <c r="C836" s="144"/>
      <c r="D836" s="144"/>
      <c r="E836" s="141" t="s">
        <v>739</v>
      </c>
      <c r="F836" s="172"/>
      <c r="G836" s="175"/>
      <c r="H836" s="175"/>
    </row>
    <row r="837" spans="1:8">
      <c r="A837" s="140"/>
      <c r="B837" s="44"/>
      <c r="C837" s="144"/>
      <c r="D837" s="144"/>
      <c r="E837" s="141" t="s">
        <v>740</v>
      </c>
      <c r="F837" s="172">
        <f t="shared" si="102"/>
        <v>0</v>
      </c>
      <c r="G837" s="174">
        <f t="shared" ref="G837:H837" si="105">SUM(G839:G842)</f>
        <v>0</v>
      </c>
      <c r="H837" s="174">
        <f t="shared" si="105"/>
        <v>0</v>
      </c>
    </row>
    <row r="838" spans="1:8">
      <c r="A838" s="140"/>
      <c r="B838" s="44"/>
      <c r="C838" s="144"/>
      <c r="D838" s="144"/>
      <c r="E838" s="141"/>
      <c r="F838" s="172">
        <f t="shared" si="102"/>
        <v>0</v>
      </c>
      <c r="G838" s="174">
        <f t="shared" ref="G838:H838" si="106">SUM(G840:G843)</f>
        <v>0</v>
      </c>
      <c r="H838" s="174">
        <f t="shared" si="106"/>
        <v>0</v>
      </c>
    </row>
    <row r="839" spans="1:8">
      <c r="A839" s="140"/>
      <c r="B839" s="44"/>
      <c r="C839" s="144"/>
      <c r="D839" s="144"/>
      <c r="E839" s="141"/>
      <c r="F839" s="172">
        <f t="shared" si="102"/>
        <v>0</v>
      </c>
      <c r="G839" s="174">
        <f t="shared" ref="G839:H839" si="107">SUM(G841:G844)</f>
        <v>0</v>
      </c>
      <c r="H839" s="174">
        <f t="shared" si="107"/>
        <v>0</v>
      </c>
    </row>
    <row r="840" spans="1:8">
      <c r="A840" s="140"/>
      <c r="B840" s="44"/>
      <c r="C840" s="144"/>
      <c r="D840" s="144"/>
      <c r="E840" s="141" t="s">
        <v>740</v>
      </c>
      <c r="F840" s="172">
        <f t="shared" si="102"/>
        <v>0</v>
      </c>
      <c r="G840" s="174">
        <f t="shared" ref="G840:H840" si="108">SUM(G842:G845)</f>
        <v>0</v>
      </c>
      <c r="H840" s="174">
        <f t="shared" si="108"/>
        <v>0</v>
      </c>
    </row>
    <row r="841" spans="1:8">
      <c r="A841" s="140">
        <v>3020</v>
      </c>
      <c r="B841" s="43" t="s">
        <v>80</v>
      </c>
      <c r="C841" s="137">
        <v>2</v>
      </c>
      <c r="D841" s="137">
        <v>0</v>
      </c>
      <c r="E841" s="142" t="s">
        <v>499</v>
      </c>
      <c r="F841" s="172">
        <f t="shared" si="102"/>
        <v>0</v>
      </c>
      <c r="G841" s="174">
        <f>G843</f>
        <v>0</v>
      </c>
      <c r="H841" s="174">
        <f>H843</f>
        <v>0</v>
      </c>
    </row>
    <row r="842" spans="1:8" s="143" customFormat="1" ht="10.5" customHeight="1">
      <c r="A842" s="140"/>
      <c r="B842" s="43"/>
      <c r="C842" s="137"/>
      <c r="D842" s="137"/>
      <c r="E842" s="141" t="s">
        <v>233</v>
      </c>
      <c r="F842" s="172"/>
      <c r="G842" s="176"/>
      <c r="H842" s="176"/>
    </row>
    <row r="843" spans="1:8">
      <c r="A843" s="140">
        <v>3021</v>
      </c>
      <c r="B843" s="44" t="s">
        <v>80</v>
      </c>
      <c r="C843" s="144">
        <v>2</v>
      </c>
      <c r="D843" s="144">
        <v>1</v>
      </c>
      <c r="E843" s="141" t="s">
        <v>499</v>
      </c>
      <c r="F843" s="172">
        <f t="shared" si="102"/>
        <v>0</v>
      </c>
      <c r="G843" s="174">
        <f>SUM(G845:G848)</f>
        <v>0</v>
      </c>
      <c r="H843" s="174">
        <f>SUM(H845:H848)</f>
        <v>0</v>
      </c>
    </row>
    <row r="844" spans="1:8" ht="40.5">
      <c r="A844" s="140"/>
      <c r="B844" s="44"/>
      <c r="C844" s="144"/>
      <c r="D844" s="144"/>
      <c r="E844" s="141" t="s">
        <v>739</v>
      </c>
      <c r="F844" s="172"/>
      <c r="G844" s="175"/>
      <c r="H844" s="175"/>
    </row>
    <row r="845" spans="1:8">
      <c r="A845" s="140"/>
      <c r="B845" s="44"/>
      <c r="C845" s="144"/>
      <c r="D845" s="144"/>
      <c r="E845" s="141" t="s">
        <v>740</v>
      </c>
      <c r="F845" s="172">
        <f t="shared" ref="F845:F848" si="109">G845+H845</f>
        <v>0</v>
      </c>
      <c r="G845" s="174">
        <f t="shared" ref="G845:H845" si="110">SUM(G847:G850)</f>
        <v>0</v>
      </c>
      <c r="H845" s="174">
        <f t="shared" si="110"/>
        <v>0</v>
      </c>
    </row>
    <row r="846" spans="1:8">
      <c r="A846" s="140"/>
      <c r="B846" s="44"/>
      <c r="C846" s="144"/>
      <c r="D846" s="144"/>
      <c r="E846" s="141"/>
      <c r="F846" s="172">
        <f t="shared" si="109"/>
        <v>0</v>
      </c>
      <c r="G846" s="174">
        <f t="shared" ref="G846:H846" si="111">SUM(G848:G851)</f>
        <v>0</v>
      </c>
      <c r="H846" s="174">
        <f t="shared" si="111"/>
        <v>0</v>
      </c>
    </row>
    <row r="847" spans="1:8">
      <c r="A847" s="140"/>
      <c r="B847" s="44"/>
      <c r="C847" s="144"/>
      <c r="D847" s="144"/>
      <c r="E847" s="141"/>
      <c r="F847" s="172">
        <f t="shared" si="109"/>
        <v>0</v>
      </c>
      <c r="G847" s="174">
        <f t="shared" ref="G847:H847" si="112">SUM(G849:G852)</f>
        <v>0</v>
      </c>
      <c r="H847" s="174">
        <f t="shared" si="112"/>
        <v>0</v>
      </c>
    </row>
    <row r="848" spans="1:8">
      <c r="A848" s="140"/>
      <c r="B848" s="44"/>
      <c r="C848" s="144"/>
      <c r="D848" s="144"/>
      <c r="E848" s="141" t="s">
        <v>740</v>
      </c>
      <c r="F848" s="172">
        <f t="shared" si="109"/>
        <v>0</v>
      </c>
      <c r="G848" s="174">
        <f t="shared" ref="G848:H848" si="113">SUM(G850:G853)</f>
        <v>0</v>
      </c>
      <c r="H848" s="174">
        <f t="shared" si="113"/>
        <v>0</v>
      </c>
    </row>
    <row r="849" spans="1:8">
      <c r="A849" s="140">
        <v>3030</v>
      </c>
      <c r="B849" s="43" t="s">
        <v>80</v>
      </c>
      <c r="C849" s="137">
        <v>3</v>
      </c>
      <c r="D849" s="137">
        <v>0</v>
      </c>
      <c r="E849" s="142" t="s">
        <v>500</v>
      </c>
      <c r="F849" s="172">
        <f t="shared" si="102"/>
        <v>0</v>
      </c>
      <c r="G849" s="174">
        <f>G851</f>
        <v>0</v>
      </c>
      <c r="H849" s="174">
        <f>H851</f>
        <v>0</v>
      </c>
    </row>
    <row r="850" spans="1:8" s="143" customFormat="1" ht="10.5" customHeight="1">
      <c r="A850" s="140"/>
      <c r="B850" s="43"/>
      <c r="C850" s="137"/>
      <c r="D850" s="137"/>
      <c r="E850" s="141" t="s">
        <v>233</v>
      </c>
      <c r="F850" s="172"/>
      <c r="G850" s="176"/>
      <c r="H850" s="176"/>
    </row>
    <row r="851" spans="1:8" s="143" customFormat="1" ht="16.5" customHeight="1">
      <c r="A851" s="140">
        <v>3031</v>
      </c>
      <c r="B851" s="44" t="s">
        <v>80</v>
      </c>
      <c r="C851" s="144">
        <v>3</v>
      </c>
      <c r="D851" s="144">
        <v>1</v>
      </c>
      <c r="E851" s="141" t="s">
        <v>500</v>
      </c>
      <c r="F851" s="172">
        <f t="shared" ref="F851" si="114">G851+H851</f>
        <v>0</v>
      </c>
      <c r="G851" s="174">
        <f>SUM(G853:G856)</f>
        <v>0</v>
      </c>
      <c r="H851" s="174">
        <f>SUM(H853:H856)</f>
        <v>0</v>
      </c>
    </row>
    <row r="852" spans="1:8" ht="40.5">
      <c r="A852" s="140"/>
      <c r="B852" s="44"/>
      <c r="C852" s="144"/>
      <c r="D852" s="144"/>
      <c r="E852" s="141" t="s">
        <v>739</v>
      </c>
      <c r="F852" s="172"/>
      <c r="G852" s="175"/>
      <c r="H852" s="175"/>
    </row>
    <row r="853" spans="1:8">
      <c r="A853" s="140"/>
      <c r="B853" s="44"/>
      <c r="C853" s="144"/>
      <c r="D853" s="144"/>
      <c r="E853" s="141" t="s">
        <v>740</v>
      </c>
      <c r="F853" s="172">
        <f t="shared" ref="F853:F856" si="115">G853+H853</f>
        <v>0</v>
      </c>
      <c r="G853" s="174">
        <f t="shared" ref="G853:H853" si="116">SUM(G855:G858)</f>
        <v>0</v>
      </c>
      <c r="H853" s="174">
        <f t="shared" si="116"/>
        <v>0</v>
      </c>
    </row>
    <row r="854" spans="1:8">
      <c r="A854" s="140"/>
      <c r="B854" s="44"/>
      <c r="C854" s="144"/>
      <c r="D854" s="144"/>
      <c r="E854" s="141"/>
      <c r="F854" s="172">
        <f t="shared" si="115"/>
        <v>0</v>
      </c>
      <c r="G854" s="174">
        <f t="shared" ref="G854:H854" si="117">SUM(G856:G859)</f>
        <v>0</v>
      </c>
      <c r="H854" s="174">
        <f t="shared" si="117"/>
        <v>0</v>
      </c>
    </row>
    <row r="855" spans="1:8">
      <c r="A855" s="140"/>
      <c r="B855" s="44"/>
      <c r="C855" s="144"/>
      <c r="D855" s="144"/>
      <c r="E855" s="141"/>
      <c r="F855" s="172">
        <f t="shared" si="115"/>
        <v>0</v>
      </c>
      <c r="G855" s="174">
        <f t="shared" ref="G855:H855" si="118">SUM(G857:G860)</f>
        <v>0</v>
      </c>
      <c r="H855" s="174">
        <f t="shared" si="118"/>
        <v>0</v>
      </c>
    </row>
    <row r="856" spans="1:8">
      <c r="A856" s="140"/>
      <c r="B856" s="44"/>
      <c r="C856" s="144"/>
      <c r="D856" s="144"/>
      <c r="E856" s="141" t="s">
        <v>740</v>
      </c>
      <c r="F856" s="172">
        <f t="shared" si="115"/>
        <v>0</v>
      </c>
      <c r="G856" s="174">
        <f t="shared" ref="G856:H856" si="119">SUM(G858:G861)</f>
        <v>0</v>
      </c>
      <c r="H856" s="174">
        <f t="shared" si="119"/>
        <v>0</v>
      </c>
    </row>
    <row r="857" spans="1:8">
      <c r="A857" s="140">
        <v>3040</v>
      </c>
      <c r="B857" s="43" t="s">
        <v>80</v>
      </c>
      <c r="C857" s="137">
        <v>4</v>
      </c>
      <c r="D857" s="137">
        <v>0</v>
      </c>
      <c r="E857" s="142" t="s">
        <v>501</v>
      </c>
      <c r="F857" s="172">
        <f t="shared" si="102"/>
        <v>0</v>
      </c>
      <c r="G857" s="174">
        <f>G859</f>
        <v>0</v>
      </c>
      <c r="H857" s="174">
        <f>H859</f>
        <v>0</v>
      </c>
    </row>
    <row r="858" spans="1:8" s="143" customFormat="1" ht="10.5" customHeight="1">
      <c r="A858" s="140"/>
      <c r="B858" s="43"/>
      <c r="C858" s="137"/>
      <c r="D858" s="137"/>
      <c r="E858" s="141" t="s">
        <v>233</v>
      </c>
      <c r="F858" s="172"/>
      <c r="G858" s="176"/>
      <c r="H858" s="176"/>
    </row>
    <row r="859" spans="1:8">
      <c r="A859" s="140">
        <v>3041</v>
      </c>
      <c r="B859" s="44" t="s">
        <v>80</v>
      </c>
      <c r="C859" s="144">
        <v>4</v>
      </c>
      <c r="D859" s="144">
        <v>1</v>
      </c>
      <c r="E859" s="141" t="s">
        <v>501</v>
      </c>
      <c r="F859" s="172">
        <f t="shared" si="102"/>
        <v>0</v>
      </c>
      <c r="G859" s="174">
        <f>SUM(G861:G864)</f>
        <v>0</v>
      </c>
      <c r="H859" s="174">
        <f>SUM(H861:H864)</f>
        <v>0</v>
      </c>
    </row>
    <row r="860" spans="1:8" ht="40.5">
      <c r="A860" s="140"/>
      <c r="B860" s="44"/>
      <c r="C860" s="144"/>
      <c r="D860" s="144"/>
      <c r="E860" s="141" t="s">
        <v>739</v>
      </c>
      <c r="F860" s="172"/>
      <c r="G860" s="175"/>
      <c r="H860" s="175"/>
    </row>
    <row r="861" spans="1:8">
      <c r="A861" s="140"/>
      <c r="B861" s="44"/>
      <c r="C861" s="144"/>
      <c r="D861" s="144"/>
      <c r="E861" s="141" t="s">
        <v>740</v>
      </c>
      <c r="F861" s="172">
        <f t="shared" ref="F861:F867" si="120">G861+H861</f>
        <v>0</v>
      </c>
      <c r="G861" s="174">
        <f t="shared" ref="G861:H861" si="121">SUM(G863:G866)</f>
        <v>0</v>
      </c>
      <c r="H861" s="174">
        <f t="shared" si="121"/>
        <v>0</v>
      </c>
    </row>
    <row r="862" spans="1:8">
      <c r="A862" s="140"/>
      <c r="B862" s="44"/>
      <c r="C862" s="144"/>
      <c r="D862" s="144"/>
      <c r="E862" s="141"/>
      <c r="F862" s="172">
        <f t="shared" si="120"/>
        <v>0</v>
      </c>
      <c r="G862" s="174">
        <f t="shared" ref="G862:H862" si="122">SUM(G864:G867)</f>
        <v>0</v>
      </c>
      <c r="H862" s="174">
        <f t="shared" si="122"/>
        <v>0</v>
      </c>
    </row>
    <row r="863" spans="1:8">
      <c r="A863" s="140"/>
      <c r="B863" s="44"/>
      <c r="C863" s="144"/>
      <c r="D863" s="144"/>
      <c r="E863" s="141"/>
      <c r="F863" s="172">
        <f t="shared" si="120"/>
        <v>0</v>
      </c>
      <c r="G863" s="174">
        <f t="shared" ref="G863:H863" si="123">SUM(G865:G868)</f>
        <v>0</v>
      </c>
      <c r="H863" s="174">
        <f t="shared" si="123"/>
        <v>0</v>
      </c>
    </row>
    <row r="864" spans="1:8">
      <c r="A864" s="140"/>
      <c r="B864" s="44"/>
      <c r="C864" s="144"/>
      <c r="D864" s="144"/>
      <c r="E864" s="141" t="s">
        <v>740</v>
      </c>
      <c r="F864" s="172">
        <f t="shared" si="120"/>
        <v>0</v>
      </c>
      <c r="G864" s="174">
        <f t="shared" ref="G864:H864" si="124">SUM(G866:G869)</f>
        <v>0</v>
      </c>
      <c r="H864" s="174">
        <f t="shared" si="124"/>
        <v>0</v>
      </c>
    </row>
    <row r="865" spans="1:8">
      <c r="A865" s="140">
        <v>3050</v>
      </c>
      <c r="B865" s="43" t="s">
        <v>80</v>
      </c>
      <c r="C865" s="137">
        <v>5</v>
      </c>
      <c r="D865" s="137">
        <v>0</v>
      </c>
      <c r="E865" s="142" t="s">
        <v>502</v>
      </c>
      <c r="F865" s="172">
        <f t="shared" si="120"/>
        <v>0</v>
      </c>
      <c r="G865" s="174">
        <f>G867</f>
        <v>0</v>
      </c>
      <c r="H865" s="174">
        <f>H867</f>
        <v>0</v>
      </c>
    </row>
    <row r="866" spans="1:8" s="143" customFormat="1" ht="10.5" customHeight="1">
      <c r="A866" s="140"/>
      <c r="B866" s="43"/>
      <c r="C866" s="137"/>
      <c r="D866" s="137"/>
      <c r="E866" s="141" t="s">
        <v>233</v>
      </c>
      <c r="F866" s="172"/>
      <c r="G866" s="176"/>
      <c r="H866" s="176"/>
    </row>
    <row r="867" spans="1:8">
      <c r="A867" s="140">
        <v>3051</v>
      </c>
      <c r="B867" s="44" t="s">
        <v>80</v>
      </c>
      <c r="C867" s="144">
        <v>5</v>
      </c>
      <c r="D867" s="144">
        <v>1</v>
      </c>
      <c r="E867" s="141" t="s">
        <v>502</v>
      </c>
      <c r="F867" s="172">
        <f t="shared" si="120"/>
        <v>0</v>
      </c>
      <c r="G867" s="174">
        <f>SUM(G869:G872)</f>
        <v>0</v>
      </c>
      <c r="H867" s="174">
        <f>SUM(H869:H872)</f>
        <v>0</v>
      </c>
    </row>
    <row r="868" spans="1:8" ht="40.5">
      <c r="A868" s="140"/>
      <c r="B868" s="44"/>
      <c r="C868" s="144"/>
      <c r="D868" s="144"/>
      <c r="E868" s="141" t="s">
        <v>739</v>
      </c>
      <c r="F868" s="172"/>
      <c r="G868" s="175"/>
      <c r="H868" s="175"/>
    </row>
    <row r="869" spans="1:8">
      <c r="A869" s="140"/>
      <c r="B869" s="44"/>
      <c r="C869" s="144"/>
      <c r="D869" s="144"/>
      <c r="E869" s="141" t="s">
        <v>740</v>
      </c>
      <c r="F869" s="172">
        <f t="shared" ref="F869:F875" si="125">G869+H869</f>
        <v>0</v>
      </c>
      <c r="G869" s="174">
        <f t="shared" ref="G869:H869" si="126">SUM(G871:G874)</f>
        <v>0</v>
      </c>
      <c r="H869" s="174">
        <f t="shared" si="126"/>
        <v>0</v>
      </c>
    </row>
    <row r="870" spans="1:8">
      <c r="A870" s="140"/>
      <c r="B870" s="44"/>
      <c r="C870" s="144"/>
      <c r="D870" s="144"/>
      <c r="E870" s="141"/>
      <c r="F870" s="172">
        <f t="shared" si="125"/>
        <v>0</v>
      </c>
      <c r="G870" s="174">
        <f t="shared" ref="G870:H870" si="127">SUM(G872:G875)</f>
        <v>0</v>
      </c>
      <c r="H870" s="174">
        <f t="shared" si="127"/>
        <v>0</v>
      </c>
    </row>
    <row r="871" spans="1:8">
      <c r="A871" s="140"/>
      <c r="B871" s="44"/>
      <c r="C871" s="144"/>
      <c r="D871" s="144"/>
      <c r="E871" s="141"/>
      <c r="F871" s="172">
        <f t="shared" si="125"/>
        <v>0</v>
      </c>
      <c r="G871" s="174">
        <f t="shared" ref="G871:H871" si="128">SUM(G873:G876)</f>
        <v>0</v>
      </c>
      <c r="H871" s="174">
        <f t="shared" si="128"/>
        <v>0</v>
      </c>
    </row>
    <row r="872" spans="1:8">
      <c r="A872" s="140"/>
      <c r="B872" s="44"/>
      <c r="C872" s="144"/>
      <c r="D872" s="144"/>
      <c r="E872" s="141" t="s">
        <v>740</v>
      </c>
      <c r="F872" s="172">
        <f t="shared" si="125"/>
        <v>0</v>
      </c>
      <c r="G872" s="174">
        <f t="shared" ref="G872:H872" si="129">SUM(G874:G877)</f>
        <v>0</v>
      </c>
      <c r="H872" s="174">
        <f t="shared" si="129"/>
        <v>0</v>
      </c>
    </row>
    <row r="873" spans="1:8">
      <c r="A873" s="140">
        <v>3060</v>
      </c>
      <c r="B873" s="43" t="s">
        <v>80</v>
      </c>
      <c r="C873" s="137">
        <v>6</v>
      </c>
      <c r="D873" s="137">
        <v>0</v>
      </c>
      <c r="E873" s="142" t="s">
        <v>503</v>
      </c>
      <c r="F873" s="172">
        <f t="shared" si="125"/>
        <v>0</v>
      </c>
      <c r="G873" s="174">
        <f>G875</f>
        <v>0</v>
      </c>
      <c r="H873" s="174">
        <f>H875</f>
        <v>0</v>
      </c>
    </row>
    <row r="874" spans="1:8" s="143" customFormat="1" ht="14.25" customHeight="1">
      <c r="A874" s="140"/>
      <c r="B874" s="43"/>
      <c r="C874" s="137"/>
      <c r="D874" s="137"/>
      <c r="E874" s="141" t="s">
        <v>233</v>
      </c>
      <c r="F874" s="172"/>
      <c r="G874" s="176"/>
      <c r="H874" s="176"/>
    </row>
    <row r="875" spans="1:8">
      <c r="A875" s="140">
        <v>3061</v>
      </c>
      <c r="B875" s="44" t="s">
        <v>80</v>
      </c>
      <c r="C875" s="144">
        <v>6</v>
      </c>
      <c r="D875" s="144">
        <v>1</v>
      </c>
      <c r="E875" s="141" t="s">
        <v>503</v>
      </c>
      <c r="F875" s="172">
        <f t="shared" si="125"/>
        <v>0</v>
      </c>
      <c r="G875" s="174">
        <f>SUM(G877:G880)</f>
        <v>0</v>
      </c>
      <c r="H875" s="174">
        <f>SUM(H877:H880)</f>
        <v>0</v>
      </c>
    </row>
    <row r="876" spans="1:8" ht="40.5">
      <c r="A876" s="140"/>
      <c r="B876" s="44"/>
      <c r="C876" s="144"/>
      <c r="D876" s="144"/>
      <c r="E876" s="141" t="s">
        <v>739</v>
      </c>
      <c r="F876" s="172"/>
      <c r="G876" s="175"/>
      <c r="H876" s="175"/>
    </row>
    <row r="877" spans="1:8" ht="15.75">
      <c r="A877" s="140"/>
      <c r="B877" s="44"/>
      <c r="C877" s="144"/>
      <c r="D877" s="144"/>
      <c r="E877" s="141" t="s">
        <v>740</v>
      </c>
      <c r="F877" s="172">
        <f t="shared" ref="F877:F883" si="130">G877+H877</f>
        <v>0</v>
      </c>
      <c r="G877" s="264">
        <v>0</v>
      </c>
      <c r="H877" s="264">
        <v>0</v>
      </c>
    </row>
    <row r="878" spans="1:8" ht="15.75">
      <c r="A878" s="140"/>
      <c r="B878" s="44"/>
      <c r="C878" s="144"/>
      <c r="D878" s="144"/>
      <c r="E878" s="141"/>
      <c r="F878" s="172">
        <f t="shared" si="130"/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30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 t="s">
        <v>740</v>
      </c>
      <c r="F880" s="172">
        <f t="shared" si="130"/>
        <v>0</v>
      </c>
      <c r="G880" s="264">
        <v>0</v>
      </c>
      <c r="H880" s="264">
        <v>0</v>
      </c>
    </row>
    <row r="881" spans="1:8" ht="27">
      <c r="A881" s="140">
        <v>3070</v>
      </c>
      <c r="B881" s="43" t="s">
        <v>80</v>
      </c>
      <c r="C881" s="137">
        <v>7</v>
      </c>
      <c r="D881" s="137">
        <v>0</v>
      </c>
      <c r="E881" s="142" t="s">
        <v>504</v>
      </c>
      <c r="F881" s="172">
        <f t="shared" si="130"/>
        <v>6000</v>
      </c>
      <c r="G881" s="174">
        <f>G883</f>
        <v>6000</v>
      </c>
      <c r="H881" s="174">
        <f>H883</f>
        <v>0</v>
      </c>
    </row>
    <row r="882" spans="1:8" s="143" customFormat="1" ht="14.25" customHeight="1">
      <c r="A882" s="140"/>
      <c r="B882" s="43"/>
      <c r="C882" s="137"/>
      <c r="D882" s="137"/>
      <c r="E882" s="141" t="s">
        <v>233</v>
      </c>
      <c r="F882" s="172"/>
      <c r="G882" s="176"/>
      <c r="H882" s="176"/>
    </row>
    <row r="883" spans="1:8" ht="27">
      <c r="A883" s="140">
        <v>3071</v>
      </c>
      <c r="B883" s="44" t="s">
        <v>80</v>
      </c>
      <c r="C883" s="144">
        <v>7</v>
      </c>
      <c r="D883" s="144">
        <v>1</v>
      </c>
      <c r="E883" s="141" t="s">
        <v>504</v>
      </c>
      <c r="F883" s="172">
        <f t="shared" si="130"/>
        <v>6000</v>
      </c>
      <c r="G883" s="174">
        <f>SUM(G885:G888)</f>
        <v>6000</v>
      </c>
      <c r="H883" s="174">
        <f>SUM(H885:H888)</f>
        <v>0</v>
      </c>
    </row>
    <row r="884" spans="1:8" ht="40.5">
      <c r="A884" s="140"/>
      <c r="B884" s="44"/>
      <c r="C884" s="144"/>
      <c r="D884" s="144"/>
      <c r="E884" s="141" t="s">
        <v>739</v>
      </c>
      <c r="F884" s="172"/>
      <c r="G884" s="175"/>
      <c r="H884" s="175"/>
    </row>
    <row r="885" spans="1:8" ht="15.75">
      <c r="A885" s="140"/>
      <c r="B885" s="44"/>
      <c r="C885" s="144"/>
      <c r="D885" s="144"/>
      <c r="E885" s="247">
        <v>4729</v>
      </c>
      <c r="F885" s="172">
        <f t="shared" ref="F885:F889" si="131">G885+H885</f>
        <v>5700</v>
      </c>
      <c r="G885" s="250">
        <v>5700</v>
      </c>
      <c r="H885" s="264">
        <v>0</v>
      </c>
    </row>
    <row r="886" spans="1:8" ht="15.75">
      <c r="A886" s="140"/>
      <c r="B886" s="44"/>
      <c r="C886" s="144"/>
      <c r="D886" s="144"/>
      <c r="E886" s="247">
        <v>4726</v>
      </c>
      <c r="F886" s="172">
        <f t="shared" si="131"/>
        <v>300</v>
      </c>
      <c r="G886" s="250">
        <v>300</v>
      </c>
      <c r="H886" s="264">
        <v>0</v>
      </c>
    </row>
    <row r="887" spans="1:8" ht="15.75">
      <c r="A887" s="140"/>
      <c r="B887" s="44"/>
      <c r="C887" s="144"/>
      <c r="D887" s="144"/>
      <c r="E887" s="141"/>
      <c r="F887" s="172">
        <f t="shared" si="131"/>
        <v>0</v>
      </c>
      <c r="G887" s="264">
        <v>0</v>
      </c>
      <c r="H887" s="264">
        <v>0</v>
      </c>
    </row>
    <row r="888" spans="1:8" ht="15.75">
      <c r="A888" s="140"/>
      <c r="B888" s="44"/>
      <c r="C888" s="144"/>
      <c r="D888" s="144"/>
      <c r="E888" s="141" t="s">
        <v>740</v>
      </c>
      <c r="F888" s="172">
        <f t="shared" si="131"/>
        <v>0</v>
      </c>
      <c r="G888" s="264">
        <v>0</v>
      </c>
      <c r="H888" s="264">
        <v>0</v>
      </c>
    </row>
    <row r="889" spans="1:8" ht="28.5" customHeight="1">
      <c r="A889" s="140">
        <v>3080</v>
      </c>
      <c r="B889" s="43" t="s">
        <v>80</v>
      </c>
      <c r="C889" s="137">
        <v>8</v>
      </c>
      <c r="D889" s="137">
        <v>0</v>
      </c>
      <c r="E889" s="142" t="s">
        <v>505</v>
      </c>
      <c r="F889" s="172">
        <f t="shared" si="131"/>
        <v>0</v>
      </c>
      <c r="G889" s="174">
        <f>G891</f>
        <v>0</v>
      </c>
      <c r="H889" s="174">
        <f>H891</f>
        <v>0</v>
      </c>
    </row>
    <row r="890" spans="1:8" s="143" customFormat="1" ht="13.5" customHeight="1">
      <c r="A890" s="140"/>
      <c r="B890" s="43"/>
      <c r="C890" s="137"/>
      <c r="D890" s="137"/>
      <c r="E890" s="141" t="s">
        <v>233</v>
      </c>
      <c r="F890" s="172"/>
      <c r="G890" s="176"/>
      <c r="H890" s="176"/>
    </row>
    <row r="891" spans="1:8" ht="27">
      <c r="A891" s="140">
        <v>3081</v>
      </c>
      <c r="B891" s="44" t="s">
        <v>80</v>
      </c>
      <c r="C891" s="144">
        <v>8</v>
      </c>
      <c r="D891" s="144">
        <v>1</v>
      </c>
      <c r="E891" s="141" t="s">
        <v>505</v>
      </c>
      <c r="F891" s="172">
        <f t="shared" ref="F891" si="132">G891+H891</f>
        <v>0</v>
      </c>
      <c r="G891" s="174">
        <f>SUM(G893:G896)</f>
        <v>0</v>
      </c>
      <c r="H891" s="174">
        <f>SUM(H893:H896)</f>
        <v>0</v>
      </c>
    </row>
    <row r="892" spans="1:8" ht="40.5">
      <c r="A892" s="140"/>
      <c r="B892" s="44"/>
      <c r="C892" s="144"/>
      <c r="D892" s="144"/>
      <c r="E892" s="141" t="s">
        <v>739</v>
      </c>
      <c r="F892" s="172"/>
      <c r="G892" s="175"/>
      <c r="H892" s="175"/>
    </row>
    <row r="893" spans="1:8" ht="15.75">
      <c r="A893" s="140"/>
      <c r="B893" s="44"/>
      <c r="C893" s="144"/>
      <c r="D893" s="144"/>
      <c r="E893" s="141" t="s">
        <v>740</v>
      </c>
      <c r="F893" s="172">
        <f t="shared" ref="F893:F896" si="133">G893+H893</f>
        <v>0</v>
      </c>
      <c r="G893" s="264">
        <v>0</v>
      </c>
      <c r="H893" s="264">
        <v>0</v>
      </c>
    </row>
    <row r="894" spans="1:8" ht="15.75">
      <c r="A894" s="140"/>
      <c r="B894" s="44"/>
      <c r="C894" s="144"/>
      <c r="D894" s="144"/>
      <c r="E894" s="141"/>
      <c r="F894" s="172">
        <f t="shared" si="133"/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33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 t="s">
        <v>740</v>
      </c>
      <c r="F896" s="172">
        <f t="shared" si="133"/>
        <v>0</v>
      </c>
      <c r="G896" s="264">
        <v>0</v>
      </c>
      <c r="H896" s="264">
        <v>0</v>
      </c>
    </row>
    <row r="897" spans="1:8" ht="27">
      <c r="A897" s="140">
        <v>3090</v>
      </c>
      <c r="B897" s="43" t="s">
        <v>80</v>
      </c>
      <c r="C897" s="148">
        <v>9</v>
      </c>
      <c r="D897" s="137">
        <v>0</v>
      </c>
      <c r="E897" s="142" t="s">
        <v>506</v>
      </c>
      <c r="F897" s="172">
        <f t="shared" ref="F897:F899" si="134">G897+H897</f>
        <v>0</v>
      </c>
      <c r="G897" s="174">
        <f>G899+G905</f>
        <v>0</v>
      </c>
      <c r="H897" s="174">
        <f>H899+H905</f>
        <v>0</v>
      </c>
    </row>
    <row r="898" spans="1:8" s="143" customFormat="1" ht="15.75">
      <c r="A898" s="140"/>
      <c r="B898" s="43"/>
      <c r="C898" s="137"/>
      <c r="D898" s="137"/>
      <c r="E898" s="141" t="s">
        <v>233</v>
      </c>
      <c r="F898" s="172"/>
      <c r="G898" s="176"/>
      <c r="H898" s="176"/>
    </row>
    <row r="899" spans="1:8" ht="17.25" customHeight="1">
      <c r="A899" s="140">
        <v>3091</v>
      </c>
      <c r="B899" s="44" t="s">
        <v>80</v>
      </c>
      <c r="C899" s="136">
        <v>9</v>
      </c>
      <c r="D899" s="144">
        <v>1</v>
      </c>
      <c r="E899" s="141" t="s">
        <v>506</v>
      </c>
      <c r="F899" s="172">
        <f t="shared" si="134"/>
        <v>0</v>
      </c>
      <c r="G899" s="174">
        <f>SUM(G901:G904)</f>
        <v>0</v>
      </c>
      <c r="H899" s="174">
        <f>SUM(H901:H904)</f>
        <v>0</v>
      </c>
    </row>
    <row r="900" spans="1:8" ht="40.5">
      <c r="A900" s="140"/>
      <c r="B900" s="44"/>
      <c r="C900" s="144"/>
      <c r="D900" s="144"/>
      <c r="E900" s="141" t="s">
        <v>739</v>
      </c>
      <c r="F900" s="172"/>
      <c r="G900" s="175"/>
      <c r="H900" s="175"/>
    </row>
    <row r="901" spans="1:8" ht="15.75">
      <c r="A901" s="140"/>
      <c r="B901" s="44"/>
      <c r="C901" s="144"/>
      <c r="D901" s="144"/>
      <c r="E901" s="141" t="s">
        <v>740</v>
      </c>
      <c r="F901" s="172">
        <f t="shared" ref="F901:F905" si="135">G901+H901</f>
        <v>0</v>
      </c>
      <c r="G901" s="264">
        <v>0</v>
      </c>
      <c r="H901" s="264">
        <v>0</v>
      </c>
    </row>
    <row r="902" spans="1:8" ht="15.75">
      <c r="A902" s="140"/>
      <c r="B902" s="44"/>
      <c r="C902" s="144"/>
      <c r="D902" s="144"/>
      <c r="E902" s="141"/>
      <c r="F902" s="172">
        <f t="shared" si="135"/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35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 t="s">
        <v>740</v>
      </c>
      <c r="F904" s="172">
        <f t="shared" si="135"/>
        <v>0</v>
      </c>
      <c r="G904" s="264">
        <v>0</v>
      </c>
      <c r="H904" s="264">
        <v>0</v>
      </c>
    </row>
    <row r="905" spans="1:8" ht="30" customHeight="1">
      <c r="A905" s="140">
        <v>3092</v>
      </c>
      <c r="B905" s="44" t="s">
        <v>80</v>
      </c>
      <c r="C905" s="136">
        <v>9</v>
      </c>
      <c r="D905" s="144">
        <v>2</v>
      </c>
      <c r="E905" s="141" t="s">
        <v>507</v>
      </c>
      <c r="F905" s="172">
        <f t="shared" si="135"/>
        <v>0</v>
      </c>
      <c r="G905" s="174">
        <f>SUM(G907:G910)</f>
        <v>0</v>
      </c>
      <c r="H905" s="174">
        <f>SUM(H907:H910)</f>
        <v>0</v>
      </c>
    </row>
    <row r="906" spans="1:8" ht="40.5">
      <c r="A906" s="140"/>
      <c r="B906" s="44"/>
      <c r="C906" s="144"/>
      <c r="D906" s="144"/>
      <c r="E906" s="141" t="s">
        <v>739</v>
      </c>
      <c r="F906" s="172"/>
      <c r="G906" s="175"/>
      <c r="H906" s="175"/>
    </row>
    <row r="907" spans="1:8" ht="15.75">
      <c r="A907" s="140"/>
      <c r="B907" s="44"/>
      <c r="C907" s="144"/>
      <c r="D907" s="144"/>
      <c r="E907" s="141" t="s">
        <v>740</v>
      </c>
      <c r="F907" s="172">
        <f t="shared" ref="F907:F920" si="136">G907+H907</f>
        <v>0</v>
      </c>
      <c r="G907" s="264">
        <v>0</v>
      </c>
      <c r="H907" s="264">
        <v>0</v>
      </c>
    </row>
    <row r="908" spans="1:8" ht="15.75">
      <c r="A908" s="140"/>
      <c r="B908" s="44"/>
      <c r="C908" s="144"/>
      <c r="D908" s="144"/>
      <c r="E908" s="141"/>
      <c r="F908" s="172">
        <f t="shared" si="136"/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36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 t="s">
        <v>740</v>
      </c>
      <c r="F910" s="172">
        <f t="shared" si="136"/>
        <v>0</v>
      </c>
      <c r="G910" s="264">
        <v>0</v>
      </c>
      <c r="H910" s="264">
        <v>0</v>
      </c>
    </row>
    <row r="911" spans="1:8" s="139" customFormat="1" ht="32.25" customHeight="1">
      <c r="A911" s="136">
        <v>3100</v>
      </c>
      <c r="B911" s="43" t="s">
        <v>81</v>
      </c>
      <c r="C911" s="43" t="s">
        <v>68</v>
      </c>
      <c r="D911" s="43" t="s">
        <v>68</v>
      </c>
      <c r="E911" s="149" t="s">
        <v>750</v>
      </c>
      <c r="F911" s="178">
        <f t="shared" si="136"/>
        <v>444179.5</v>
      </c>
      <c r="G911" s="179">
        <f>G913</f>
        <v>444179.5</v>
      </c>
      <c r="H911" s="179">
        <f>H913</f>
        <v>0</v>
      </c>
    </row>
    <row r="912" spans="1:8" ht="15.75">
      <c r="A912" s="140"/>
      <c r="B912" s="43"/>
      <c r="C912" s="137"/>
      <c r="D912" s="137"/>
      <c r="E912" s="141" t="s">
        <v>327</v>
      </c>
      <c r="F912" s="172"/>
      <c r="G912" s="175"/>
      <c r="H912" s="175"/>
    </row>
    <row r="913" spans="1:8" ht="27">
      <c r="A913" s="140">
        <v>3110</v>
      </c>
      <c r="B913" s="45" t="s">
        <v>81</v>
      </c>
      <c r="C913" s="45" t="s">
        <v>69</v>
      </c>
      <c r="D913" s="45" t="s">
        <v>68</v>
      </c>
      <c r="E913" s="146" t="s">
        <v>509</v>
      </c>
      <c r="F913" s="172">
        <f t="shared" si="136"/>
        <v>444179.5</v>
      </c>
      <c r="G913" s="174">
        <f>G915</f>
        <v>444179.5</v>
      </c>
      <c r="H913" s="174">
        <f>H915</f>
        <v>0</v>
      </c>
    </row>
    <row r="914" spans="1:8" s="143" customFormat="1" ht="15.75">
      <c r="A914" s="140"/>
      <c r="B914" s="43"/>
      <c r="C914" s="137"/>
      <c r="D914" s="137"/>
      <c r="E914" s="141" t="s">
        <v>233</v>
      </c>
      <c r="F914" s="172"/>
      <c r="G914" s="176"/>
      <c r="H914" s="176"/>
    </row>
    <row r="915" spans="1:8">
      <c r="A915" s="140">
        <v>3112</v>
      </c>
      <c r="B915" s="45" t="s">
        <v>81</v>
      </c>
      <c r="C915" s="45" t="s">
        <v>69</v>
      </c>
      <c r="D915" s="45" t="s">
        <v>70</v>
      </c>
      <c r="E915" s="147" t="s">
        <v>510</v>
      </c>
      <c r="F915" s="172">
        <f t="shared" si="136"/>
        <v>444179.5</v>
      </c>
      <c r="G915" s="174">
        <f>SUM(G917:G920)</f>
        <v>444179.5</v>
      </c>
      <c r="H915" s="174">
        <f>SUM(H917:H920)</f>
        <v>0</v>
      </c>
    </row>
    <row r="916" spans="1:8" ht="40.5">
      <c r="A916" s="140"/>
      <c r="B916" s="44"/>
      <c r="C916" s="144"/>
      <c r="D916" s="144"/>
      <c r="E916" s="141" t="s">
        <v>739</v>
      </c>
      <c r="F916" s="172"/>
      <c r="G916" s="175"/>
      <c r="H916" s="175"/>
    </row>
    <row r="917" spans="1:8" ht="15.75">
      <c r="A917" s="140"/>
      <c r="B917" s="44"/>
      <c r="C917" s="144"/>
      <c r="D917" s="144"/>
      <c r="E917" s="247">
        <v>4891</v>
      </c>
      <c r="F917" s="172">
        <f t="shared" si="136"/>
        <v>0</v>
      </c>
      <c r="G917" s="264"/>
      <c r="H917" s="264">
        <v>0</v>
      </c>
    </row>
    <row r="918" spans="1:8" ht="15.75">
      <c r="A918" s="140"/>
      <c r="B918" s="44"/>
      <c r="C918" s="144"/>
      <c r="D918" s="144"/>
      <c r="E918" s="141"/>
      <c r="F918" s="172">
        <f t="shared" si="136"/>
        <v>0</v>
      </c>
      <c r="G918" s="264">
        <v>0</v>
      </c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36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 t="s">
        <v>740</v>
      </c>
      <c r="F920" s="172">
        <f t="shared" si="136"/>
        <v>444179.5</v>
      </c>
      <c r="G920" s="264">
        <v>444179.5</v>
      </c>
      <c r="H920" s="264">
        <v>0</v>
      </c>
    </row>
    <row r="921" spans="1:8">
      <c r="B921" s="151"/>
      <c r="C921" s="152"/>
      <c r="D921" s="153"/>
    </row>
    <row r="922" spans="1:8">
      <c r="B922" s="155"/>
      <c r="C922" s="152"/>
      <c r="D922" s="153"/>
    </row>
    <row r="923" spans="1:8">
      <c r="B923" s="155"/>
      <c r="C923" s="152"/>
      <c r="D923" s="153"/>
      <c r="E923" s="119"/>
    </row>
    <row r="924" spans="1:8">
      <c r="B924" s="155"/>
      <c r="C924" s="156"/>
      <c r="D924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2024-12-10T07:16:40Z</dcterms:modified>
</cp:coreProperties>
</file>