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40" yWindow="-225" windowWidth="12165" windowHeight="7455" tabRatio="525" activeTab="1"/>
  </bookViews>
  <sheets>
    <sheet name="list" sheetId="7" r:id="rId1"/>
    <sheet name="hat1" sheetId="8" r:id="rId2"/>
    <sheet name="hat2" sheetId="2" r:id="rId3"/>
    <sheet name="hat6" sheetId="5" r:id="rId4"/>
  </sheets>
  <calcPr calcId="125725"/>
</workbook>
</file>

<file path=xl/calcChain.xml><?xml version="1.0" encoding="utf-8"?>
<calcChain xmlns="http://schemas.openxmlformats.org/spreadsheetml/2006/main">
  <c r="F8" i="5"/>
  <c r="H706"/>
  <c r="H479"/>
  <c r="I479"/>
  <c r="F488"/>
  <c r="F89" i="8"/>
  <c r="F140"/>
  <c r="I761" i="5"/>
  <c r="I773"/>
  <c r="E146" i="8"/>
  <c r="I707" i="5" l="1"/>
  <c r="F707" s="1"/>
  <c r="E76" i="8"/>
  <c r="I246" i="5"/>
  <c r="F246" s="1"/>
  <c r="I619"/>
  <c r="F619" s="1"/>
  <c r="F102" i="2"/>
  <c r="F774" i="5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4"/>
  <c r="F896"/>
  <c r="F898"/>
  <c r="F899"/>
  <c r="F900"/>
  <c r="F901"/>
  <c r="F902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8"/>
  <c r="F760"/>
  <c r="F761"/>
  <c r="F762"/>
  <c r="F763"/>
  <c r="F764"/>
  <c r="F765"/>
  <c r="F766"/>
  <c r="F767"/>
  <c r="F768"/>
  <c r="F769"/>
  <c r="F770"/>
  <c r="F772"/>
  <c r="F773"/>
  <c r="F590"/>
  <c r="F591"/>
  <c r="F592"/>
  <c r="F593"/>
  <c r="F594"/>
  <c r="F595"/>
  <c r="F596"/>
  <c r="F597"/>
  <c r="F599"/>
  <c r="F600"/>
  <c r="F601"/>
  <c r="F602"/>
  <c r="F603"/>
  <c r="F604"/>
  <c r="F605"/>
  <c r="F606"/>
  <c r="F607"/>
  <c r="F608"/>
  <c r="F609"/>
  <c r="F610"/>
  <c r="F611"/>
  <c r="F612"/>
  <c r="F614"/>
  <c r="F615"/>
  <c r="F616"/>
  <c r="F617"/>
  <c r="F618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700"/>
  <c r="F702"/>
  <c r="F704"/>
  <c r="F705"/>
  <c r="F706"/>
  <c r="F708"/>
  <c r="F709"/>
  <c r="F710"/>
  <c r="F711"/>
  <c r="F712"/>
  <c r="F713"/>
  <c r="F714"/>
  <c r="F715"/>
  <c r="F716"/>
  <c r="F717"/>
  <c r="F718"/>
  <c r="F719"/>
  <c r="F720"/>
  <c r="F589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13"/>
  <c r="F497"/>
  <c r="F498"/>
  <c r="F499"/>
  <c r="F500"/>
  <c r="F501"/>
  <c r="F502"/>
  <c r="F503"/>
  <c r="F504"/>
  <c r="F505"/>
  <c r="F506"/>
  <c r="F507"/>
  <c r="F508"/>
  <c r="F509"/>
  <c r="F510"/>
  <c r="F511"/>
  <c r="F512"/>
  <c r="F461"/>
  <c r="F462"/>
  <c r="F463"/>
  <c r="F464"/>
  <c r="F465"/>
  <c r="F466"/>
  <c r="F467"/>
  <c r="F468"/>
  <c r="F469"/>
  <c r="F470"/>
  <c r="F471"/>
  <c r="F472"/>
  <c r="F473"/>
  <c r="F474"/>
  <c r="F475"/>
  <c r="F476"/>
  <c r="F478"/>
  <c r="F479"/>
  <c r="F480"/>
  <c r="F481"/>
  <c r="F482"/>
  <c r="F483"/>
  <c r="F484"/>
  <c r="F485"/>
  <c r="F486"/>
  <c r="F487"/>
  <c r="F489"/>
  <c r="F490"/>
  <c r="F491"/>
  <c r="F492"/>
  <c r="F493"/>
  <c r="F494"/>
  <c r="F495"/>
  <c r="F496"/>
  <c r="F460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226"/>
  <c r="F227"/>
  <c r="F228"/>
  <c r="F229"/>
  <c r="F230"/>
  <c r="F231"/>
  <c r="F232"/>
  <c r="F233"/>
  <c r="F234"/>
  <c r="F235"/>
  <c r="F236"/>
  <c r="F237"/>
  <c r="F238"/>
  <c r="F240"/>
  <c r="F242"/>
  <c r="F243"/>
  <c r="F244"/>
  <c r="F245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6"/>
  <c r="F267"/>
  <c r="F268"/>
  <c r="F269"/>
  <c r="F270"/>
  <c r="F271"/>
  <c r="F272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225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127"/>
  <c r="F125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11"/>
  <c r="F9"/>
  <c r="E84" i="8" l="1"/>
  <c r="E593" i="5"/>
  <c r="H12" i="2" l="1"/>
  <c r="G306" l="1"/>
  <c r="F306" s="1"/>
  <c r="G13" i="5" l="1"/>
  <c r="G43"/>
  <c r="G51"/>
  <c r="G57"/>
  <c r="G69"/>
  <c r="G65" s="1"/>
  <c r="G75"/>
  <c r="G83"/>
  <c r="G81" s="1"/>
  <c r="G91"/>
  <c r="G89" s="1"/>
  <c r="G99"/>
  <c r="G97" s="1"/>
  <c r="G111"/>
  <c r="G109" s="1"/>
  <c r="G119"/>
  <c r="G117" s="1"/>
  <c r="G129"/>
  <c r="G127" s="1"/>
  <c r="G137"/>
  <c r="G135" s="1"/>
  <c r="G145"/>
  <c r="G143" s="1"/>
  <c r="G153"/>
  <c r="G151" s="1"/>
  <c r="G161"/>
  <c r="G159" s="1"/>
  <c r="G227"/>
  <c r="G233"/>
  <c r="G241"/>
  <c r="G247"/>
  <c r="G253"/>
  <c r="G259"/>
  <c r="G267"/>
  <c r="G273"/>
  <c r="G279"/>
  <c r="G287"/>
  <c r="G293"/>
  <c r="G299"/>
  <c r="G307"/>
  <c r="G317"/>
  <c r="G323"/>
  <c r="G329"/>
  <c r="G335"/>
  <c r="G343"/>
  <c r="G341" s="1"/>
  <c r="G351"/>
  <c r="G357"/>
  <c r="G363"/>
  <c r="G369"/>
  <c r="G377"/>
  <c r="G383"/>
  <c r="G389"/>
  <c r="G395"/>
  <c r="G403"/>
  <c r="G401" s="1"/>
  <c r="G413"/>
  <c r="G411" s="1"/>
  <c r="G421"/>
  <c r="G419" s="1"/>
  <c r="G429"/>
  <c r="G427" s="1"/>
  <c r="G437"/>
  <c r="G435" s="1"/>
  <c r="G445"/>
  <c r="G443" s="1"/>
  <c r="G451"/>
  <c r="G453"/>
  <c r="G463"/>
  <c r="G461" s="1"/>
  <c r="G471"/>
  <c r="G469" s="1"/>
  <c r="G479"/>
  <c r="G477" s="1"/>
  <c r="G491"/>
  <c r="G489" s="1"/>
  <c r="G499"/>
  <c r="G497" s="1"/>
  <c r="G507"/>
  <c r="G505" s="1"/>
  <c r="G589"/>
  <c r="G591"/>
  <c r="G600"/>
  <c r="G607"/>
  <c r="G613"/>
  <c r="G622"/>
  <c r="G631"/>
  <c r="G637"/>
  <c r="G645"/>
  <c r="G651"/>
  <c r="G657"/>
  <c r="G665"/>
  <c r="G671"/>
  <c r="G677"/>
  <c r="G685"/>
  <c r="G683" s="1"/>
  <c r="G693"/>
  <c r="G691" s="1"/>
  <c r="G703"/>
  <c r="G709"/>
  <c r="G717"/>
  <c r="G723"/>
  <c r="G731"/>
  <c r="G737"/>
  <c r="G745"/>
  <c r="G751"/>
  <c r="G759"/>
  <c r="G771"/>
  <c r="G785"/>
  <c r="G783" s="1"/>
  <c r="G793"/>
  <c r="G791" s="1"/>
  <c r="G801"/>
  <c r="G799" s="1"/>
  <c r="G811"/>
  <c r="G817"/>
  <c r="G825"/>
  <c r="G823" s="1"/>
  <c r="G833"/>
  <c r="G831" s="1"/>
  <c r="G841"/>
  <c r="G839" s="1"/>
  <c r="G849"/>
  <c r="G847" s="1"/>
  <c r="G857"/>
  <c r="G855" s="1"/>
  <c r="G865"/>
  <c r="G863" s="1"/>
  <c r="G873"/>
  <c r="G871" s="1"/>
  <c r="G881"/>
  <c r="G887"/>
  <c r="G897"/>
  <c r="G895" s="1"/>
  <c r="G893" s="1"/>
  <c r="G63" l="1"/>
  <c r="G11"/>
  <c r="G809"/>
  <c r="G757"/>
  <c r="G879"/>
  <c r="G743"/>
  <c r="G715"/>
  <c r="G125"/>
  <c r="G643"/>
  <c r="G409"/>
  <c r="G375"/>
  <c r="G285"/>
  <c r="G239"/>
  <c r="G49"/>
  <c r="G729"/>
  <c r="G701"/>
  <c r="G663"/>
  <c r="G598"/>
  <c r="G349"/>
  <c r="G305"/>
  <c r="G265"/>
  <c r="G225"/>
  <c r="G459"/>
  <c r="G9" l="1"/>
  <c r="G807"/>
  <c r="G587"/>
  <c r="G223"/>
  <c r="G699"/>
  <c r="D146" i="8" l="1"/>
  <c r="D145"/>
  <c r="D144"/>
  <c r="F141"/>
  <c r="F91" s="1"/>
  <c r="E141"/>
  <c r="D140"/>
  <c r="D139"/>
  <c r="F136"/>
  <c r="D136" s="1"/>
  <c r="D135"/>
  <c r="D134"/>
  <c r="E131"/>
  <c r="D131" s="1"/>
  <c r="D130"/>
  <c r="D129"/>
  <c r="E126"/>
  <c r="D126" s="1"/>
  <c r="D125"/>
  <c r="E116"/>
  <c r="D116" s="1"/>
  <c r="D112"/>
  <c r="D111"/>
  <c r="D110"/>
  <c r="D107"/>
  <c r="D106"/>
  <c r="D105"/>
  <c r="D104"/>
  <c r="D103"/>
  <c r="E100"/>
  <c r="D100" s="1"/>
  <c r="D99"/>
  <c r="E97"/>
  <c r="D97" s="1"/>
  <c r="D96"/>
  <c r="F94"/>
  <c r="D94" s="1"/>
  <c r="D90"/>
  <c r="D89"/>
  <c r="F86"/>
  <c r="D86" s="1"/>
  <c r="D85"/>
  <c r="D84"/>
  <c r="D83"/>
  <c r="D82"/>
  <c r="D80"/>
  <c r="D79"/>
  <c r="D76"/>
  <c r="D75"/>
  <c r="F73"/>
  <c r="D73" s="1"/>
  <c r="D72"/>
  <c r="E70"/>
  <c r="D70" s="1"/>
  <c r="D69"/>
  <c r="F67"/>
  <c r="D67" s="1"/>
  <c r="D66"/>
  <c r="E64"/>
  <c r="D64" s="1"/>
  <c r="D60"/>
  <c r="D59"/>
  <c r="D58"/>
  <c r="D57"/>
  <c r="E55"/>
  <c r="D55" s="1"/>
  <c r="D51"/>
  <c r="D50"/>
  <c r="E47"/>
  <c r="D47" s="1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E25"/>
  <c r="D25" s="1"/>
  <c r="D19"/>
  <c r="E17"/>
  <c r="D17" s="1"/>
  <c r="D16"/>
  <c r="D15"/>
  <c r="D14"/>
  <c r="E12"/>
  <c r="D12" s="1"/>
  <c r="E22" l="1"/>
  <c r="D22" s="1"/>
  <c r="E52"/>
  <c r="D52" s="1"/>
  <c r="E61"/>
  <c r="D141"/>
  <c r="E113"/>
  <c r="D113" s="1"/>
  <c r="E20"/>
  <c r="E45"/>
  <c r="D45" s="1"/>
  <c r="F61"/>
  <c r="F7" s="1"/>
  <c r="E91" l="1"/>
  <c r="D91" s="1"/>
  <c r="D20"/>
  <c r="E9"/>
  <c r="D61"/>
  <c r="G219" i="2"/>
  <c r="G189"/>
  <c r="G144"/>
  <c r="D9" i="8" l="1"/>
  <c r="E7"/>
  <c r="D7" l="1"/>
  <c r="H37" i="5"/>
  <c r="H43"/>
  <c r="H51"/>
  <c r="H57"/>
  <c r="H69"/>
  <c r="H65" s="1"/>
  <c r="H75"/>
  <c r="H83"/>
  <c r="H81" s="1"/>
  <c r="H91"/>
  <c r="H89" s="1"/>
  <c r="H99"/>
  <c r="H97" s="1"/>
  <c r="H111"/>
  <c r="H109" s="1"/>
  <c r="H119"/>
  <c r="H117" s="1"/>
  <c r="H129"/>
  <c r="H127" s="1"/>
  <c r="H137"/>
  <c r="H135" s="1"/>
  <c r="H145"/>
  <c r="H143" s="1"/>
  <c r="H153"/>
  <c r="H151" s="1"/>
  <c r="H161"/>
  <c r="H159" s="1"/>
  <c r="H227"/>
  <c r="H233"/>
  <c r="H241"/>
  <c r="H247"/>
  <c r="H253"/>
  <c r="H259"/>
  <c r="H267"/>
  <c r="H273"/>
  <c r="H279"/>
  <c r="H287"/>
  <c r="H293"/>
  <c r="H299"/>
  <c r="H307"/>
  <c r="H114" i="2" s="1"/>
  <c r="H317" i="5"/>
  <c r="H323"/>
  <c r="H329"/>
  <c r="H335"/>
  <c r="H343"/>
  <c r="H341" s="1"/>
  <c r="H351"/>
  <c r="H357"/>
  <c r="H363"/>
  <c r="H369"/>
  <c r="H377"/>
  <c r="H383"/>
  <c r="H389"/>
  <c r="H395"/>
  <c r="H403"/>
  <c r="H401" s="1"/>
  <c r="H413"/>
  <c r="H411" s="1"/>
  <c r="H421"/>
  <c r="H419" s="1"/>
  <c r="H429"/>
  <c r="H427" s="1"/>
  <c r="H437"/>
  <c r="H435" s="1"/>
  <c r="H445"/>
  <c r="H443" s="1"/>
  <c r="H453"/>
  <c r="H451" s="1"/>
  <c r="H463"/>
  <c r="H461" s="1"/>
  <c r="H469"/>
  <c r="H491"/>
  <c r="H489" s="1"/>
  <c r="H499"/>
  <c r="H497" s="1"/>
  <c r="H507"/>
  <c r="H505" s="1"/>
  <c r="H591"/>
  <c r="H589" s="1"/>
  <c r="H600"/>
  <c r="H607"/>
  <c r="H613"/>
  <c r="H622"/>
  <c r="H625"/>
  <c r="H631"/>
  <c r="H637"/>
  <c r="H645"/>
  <c r="H651"/>
  <c r="H657"/>
  <c r="H665"/>
  <c r="H671"/>
  <c r="H677"/>
  <c r="H685"/>
  <c r="H683" s="1"/>
  <c r="H693"/>
  <c r="H691" s="1"/>
  <c r="H703"/>
  <c r="H709"/>
  <c r="H717"/>
  <c r="H723"/>
  <c r="H731"/>
  <c r="H737"/>
  <c r="H745"/>
  <c r="H751"/>
  <c r="H759"/>
  <c r="H771"/>
  <c r="H785"/>
  <c r="H783" s="1"/>
  <c r="H793"/>
  <c r="H791" s="1"/>
  <c r="H801"/>
  <c r="H799" s="1"/>
  <c r="H811"/>
  <c r="H817"/>
  <c r="H825"/>
  <c r="H823" s="1"/>
  <c r="H833"/>
  <c r="H831" s="1"/>
  <c r="H841"/>
  <c r="H839" s="1"/>
  <c r="H849"/>
  <c r="H847" s="1"/>
  <c r="H857"/>
  <c r="H855" s="1"/>
  <c r="H865"/>
  <c r="H863" s="1"/>
  <c r="H873"/>
  <c r="H871" s="1"/>
  <c r="H881"/>
  <c r="H887"/>
  <c r="H897"/>
  <c r="H895" s="1"/>
  <c r="H893" s="1"/>
  <c r="G170" i="2"/>
  <c r="I491" i="5"/>
  <c r="G173" i="2" s="1"/>
  <c r="G171" s="1"/>
  <c r="I513" i="5"/>
  <c r="I37"/>
  <c r="I43"/>
  <c r="I51"/>
  <c r="I57"/>
  <c r="H477" l="1"/>
  <c r="H459" s="1"/>
  <c r="H160" i="2" s="1"/>
  <c r="H170"/>
  <c r="I49" i="5"/>
  <c r="H809"/>
  <c r="H757"/>
  <c r="H729"/>
  <c r="H701"/>
  <c r="H643"/>
  <c r="H285"/>
  <c r="H349"/>
  <c r="H239"/>
  <c r="H125"/>
  <c r="H63"/>
  <c r="H879"/>
  <c r="H743"/>
  <c r="H715"/>
  <c r="H663"/>
  <c r="H598"/>
  <c r="H375"/>
  <c r="H265"/>
  <c r="H225"/>
  <c r="H49"/>
  <c r="H409"/>
  <c r="H305"/>
  <c r="H11"/>
  <c r="I771"/>
  <c r="G259" i="2" l="1"/>
  <c r="F771" i="5"/>
  <c r="H9"/>
  <c r="H807"/>
  <c r="H587"/>
  <c r="H699"/>
  <c r="H241" i="2" s="1"/>
  <c r="H223" i="5"/>
  <c r="I897"/>
  <c r="I887"/>
  <c r="I881"/>
  <c r="I873"/>
  <c r="I871" s="1"/>
  <c r="I865"/>
  <c r="I857"/>
  <c r="I855" s="1"/>
  <c r="I849"/>
  <c r="I847" s="1"/>
  <c r="I841"/>
  <c r="I839" s="1"/>
  <c r="I833"/>
  <c r="I831" s="1"/>
  <c r="I825"/>
  <c r="I823" s="1"/>
  <c r="I817"/>
  <c r="I811"/>
  <c r="I801"/>
  <c r="I799" s="1"/>
  <c r="I793"/>
  <c r="I791" s="1"/>
  <c r="I785"/>
  <c r="I783" s="1"/>
  <c r="I759"/>
  <c r="F759" s="1"/>
  <c r="I751"/>
  <c r="I745"/>
  <c r="I737"/>
  <c r="I731"/>
  <c r="I723"/>
  <c r="I717"/>
  <c r="I709"/>
  <c r="I703"/>
  <c r="I693"/>
  <c r="I691" s="1"/>
  <c r="I685"/>
  <c r="I683" s="1"/>
  <c r="I677"/>
  <c r="I671"/>
  <c r="I665"/>
  <c r="I657"/>
  <c r="I651"/>
  <c r="I645"/>
  <c r="I637"/>
  <c r="I631"/>
  <c r="I622"/>
  <c r="I613"/>
  <c r="I607"/>
  <c r="I600"/>
  <c r="G216" i="2" s="1"/>
  <c r="I591" i="5"/>
  <c r="I507"/>
  <c r="I505" s="1"/>
  <c r="I499"/>
  <c r="I497" s="1"/>
  <c r="I489"/>
  <c r="I477"/>
  <c r="F477" s="1"/>
  <c r="I471"/>
  <c r="I469" s="1"/>
  <c r="I463"/>
  <c r="I461" s="1"/>
  <c r="I453"/>
  <c r="I451" s="1"/>
  <c r="I445"/>
  <c r="I443" s="1"/>
  <c r="I437"/>
  <c r="I435" s="1"/>
  <c r="I429"/>
  <c r="I427" s="1"/>
  <c r="I421"/>
  <c r="I419" s="1"/>
  <c r="I413"/>
  <c r="I411" s="1"/>
  <c r="I403"/>
  <c r="I401" s="1"/>
  <c r="I395"/>
  <c r="I389"/>
  <c r="I383"/>
  <c r="I377"/>
  <c r="I369"/>
  <c r="I363"/>
  <c r="I357"/>
  <c r="I351"/>
  <c r="I343"/>
  <c r="I341" s="1"/>
  <c r="I335"/>
  <c r="I329"/>
  <c r="I323"/>
  <c r="I317"/>
  <c r="I307"/>
  <c r="G114" i="2" s="1"/>
  <c r="I299" i="5"/>
  <c r="I293"/>
  <c r="I287"/>
  <c r="I279"/>
  <c r="I273"/>
  <c r="F273" s="1"/>
  <c r="I267"/>
  <c r="I259"/>
  <c r="I253"/>
  <c r="I247"/>
  <c r="I241"/>
  <c r="I233"/>
  <c r="I227"/>
  <c r="I161"/>
  <c r="I159" s="1"/>
  <c r="I153"/>
  <c r="I151" s="1"/>
  <c r="I145"/>
  <c r="I143" s="1"/>
  <c r="I137"/>
  <c r="I129"/>
  <c r="I127" s="1"/>
  <c r="I119"/>
  <c r="I117" s="1"/>
  <c r="I111"/>
  <c r="I109" s="1"/>
  <c r="I99"/>
  <c r="I91"/>
  <c r="I89" s="1"/>
  <c r="I83"/>
  <c r="I81" s="1"/>
  <c r="I75"/>
  <c r="I69"/>
  <c r="I65" s="1"/>
  <c r="I13"/>
  <c r="G12" i="2" s="1"/>
  <c r="I895" i="5" l="1"/>
  <c r="F897"/>
  <c r="F703"/>
  <c r="G243" i="2"/>
  <c r="G95"/>
  <c r="F241" i="5"/>
  <c r="G218" i="2"/>
  <c r="F613" i="5"/>
  <c r="H8"/>
  <c r="I715"/>
  <c r="I663"/>
  <c r="I265"/>
  <c r="F265" s="1"/>
  <c r="I643"/>
  <c r="I879"/>
  <c r="I589"/>
  <c r="G213" i="2"/>
  <c r="I701" i="5"/>
  <c r="F701" s="1"/>
  <c r="I863"/>
  <c r="G293" i="2"/>
  <c r="I97" i="5"/>
  <c r="G32" i="2"/>
  <c r="I135" i="5"/>
  <c r="I125" s="1"/>
  <c r="G50" i="2"/>
  <c r="I225" i="5"/>
  <c r="I285"/>
  <c r="I349"/>
  <c r="I375"/>
  <c r="I239"/>
  <c r="F239" s="1"/>
  <c r="I305"/>
  <c r="I11"/>
  <c r="I743"/>
  <c r="I63"/>
  <c r="I729"/>
  <c r="I809"/>
  <c r="I757"/>
  <c r="F757" s="1"/>
  <c r="I598"/>
  <c r="F598" s="1"/>
  <c r="I459"/>
  <c r="F459" s="1"/>
  <c r="I409"/>
  <c r="I893" l="1"/>
  <c r="F893" s="1"/>
  <c r="F895"/>
  <c r="I807"/>
  <c r="I699"/>
  <c r="F699" s="1"/>
  <c r="I587"/>
  <c r="F587" s="1"/>
  <c r="I9"/>
  <c r="I223"/>
  <c r="F223" s="1"/>
  <c r="I8" l="1"/>
  <c r="G8" s="1"/>
  <c r="G214" i="2"/>
  <c r="F218" i="5"/>
  <c r="F219"/>
  <c r="F220"/>
  <c r="F221"/>
  <c r="F222"/>
  <c r="F578"/>
  <c r="F579"/>
  <c r="F580"/>
  <c r="F581"/>
  <c r="F582"/>
  <c r="F583"/>
  <c r="F584"/>
  <c r="F585"/>
  <c r="F586"/>
  <c r="G10" i="2" l="1"/>
  <c r="H10"/>
  <c r="F12"/>
  <c r="F13"/>
  <c r="F14"/>
  <c r="G15"/>
  <c r="H15"/>
  <c r="F17"/>
  <c r="F18"/>
  <c r="G19"/>
  <c r="H19"/>
  <c r="F21"/>
  <c r="F22"/>
  <c r="F23"/>
  <c r="G24"/>
  <c r="H24"/>
  <c r="F26"/>
  <c r="G27"/>
  <c r="H27"/>
  <c r="F29"/>
  <c r="G30"/>
  <c r="H30"/>
  <c r="F32"/>
  <c r="G33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F167"/>
  <c r="G168"/>
  <c r="H168"/>
  <c r="F170"/>
  <c r="F173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H304"/>
  <c r="H302" s="1"/>
  <c r="G302" l="1"/>
  <c r="F304"/>
  <c r="F302" s="1"/>
  <c r="G8"/>
  <c r="F122"/>
  <c r="H87"/>
  <c r="F33"/>
  <c r="F19"/>
  <c r="F15"/>
  <c r="F165"/>
  <c r="F36"/>
  <c r="F119"/>
  <c r="F107"/>
  <c r="F99"/>
  <c r="F128"/>
  <c r="F112"/>
  <c r="F162"/>
  <c r="F171"/>
  <c r="F168"/>
  <c r="F228"/>
  <c r="F223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F58"/>
  <c r="G270"/>
  <c r="H270"/>
  <c r="F272"/>
  <c r="F241"/>
  <c r="H209"/>
  <c r="G160"/>
  <c r="F182"/>
  <c r="F142"/>
  <c r="G43"/>
  <c r="F63"/>
  <c r="H43"/>
  <c r="H8"/>
  <c r="F38"/>
  <c r="F10"/>
  <c r="F45"/>
  <c r="F87" l="1"/>
  <c r="F209"/>
  <c r="F140"/>
  <c r="F180"/>
  <c r="F239"/>
  <c r="H7"/>
  <c r="F61"/>
  <c r="G7"/>
  <c r="F8"/>
  <c r="F43"/>
  <c r="F160"/>
  <c r="F270"/>
  <c r="F7" l="1"/>
  <c r="K7"/>
  <c r="J6" i="5"/>
  <c r="J7" i="2" l="1"/>
  <c r="J8" i="5"/>
</calcChain>
</file>

<file path=xl/sharedStrings.xml><?xml version="1.0" encoding="utf-8"?>
<sst xmlns="http://schemas.openxmlformats.org/spreadsheetml/2006/main" count="2178" uniqueCount="479">
  <si>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</si>
  <si>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</si>
  <si>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</si>
  <si>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</si>
  <si>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</si>
  <si>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</si>
  <si>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</si>
  <si>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</si>
  <si>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</si>
  <si>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</si>
  <si>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</si>
  <si>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</si>
  <si>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</si>
  <si>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</si>
  <si>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</si>
  <si>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</si>
  <si>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</si>
  <si>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</si>
  <si>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</si>
  <si>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</si>
  <si>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</si>
  <si>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</si>
  <si>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</si>
  <si>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</si>
  <si>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</si>
  <si>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</si>
  <si>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</si>
  <si>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</si>
  <si>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</si>
  <si>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</si>
  <si>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</si>
  <si>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</si>
  <si>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</si>
  <si>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</si>
  <si>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</si>
  <si>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</si>
  <si>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</si>
  <si>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</si>
  <si>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</si>
  <si>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</si>
  <si>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</si>
  <si>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</si>
  <si>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</si>
  <si>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</si>
  <si>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</si>
  <si>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</si>
  <si>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</si>
  <si>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</si>
  <si>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</si>
  <si>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</si>
  <si>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</si>
  <si>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</si>
  <si>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</si>
  <si>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</si>
  <si>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</si>
  <si>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</si>
  <si>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Այլ գույքի վարձակալության վարձավճարներ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</si>
  <si>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</si>
  <si>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</si>
  <si>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</si>
  <si>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</si>
  <si>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</si>
  <si>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</si>
  <si>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</si>
  <si>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</si>
  <si>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</si>
  <si>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</si>
  <si>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</si>
  <si>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</si>
  <si>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</si>
  <si>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</si>
  <si>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</si>
  <si>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</si>
  <si>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</si>
  <si>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</si>
  <si>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</si>
  <si>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</si>
  <si>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</si>
  <si>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</si>
  <si>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</si>
  <si>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</si>
  <si>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</si>
  <si>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</si>
  <si>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</si>
  <si>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</si>
  <si>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</si>
  <si>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</si>
  <si>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</si>
  <si>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</si>
  <si>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</si>
  <si>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</si>
  <si>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</si>
  <si>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</si>
  <si>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</si>
  <si>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</si>
  <si>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</si>
  <si>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</si>
  <si>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</si>
  <si>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</si>
  <si>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</si>
  <si>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</si>
  <si>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</si>
  <si>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</si>
  <si>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</si>
  <si>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</si>
  <si>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</si>
  <si>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</si>
  <si>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</si>
  <si>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</si>
  <si>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</si>
  <si>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</si>
  <si>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</si>
  <si>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</si>
  <si>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</si>
  <si>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</si>
  <si>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</si>
  <si>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</si>
  <si>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</si>
  <si>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</si>
  <si>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</si>
  <si>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</si>
  <si>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</si>
  <si>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</si>
  <si>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</si>
  <si>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</si>
  <si>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</si>
  <si>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</si>
  <si>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</si>
  <si>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</si>
  <si>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</si>
  <si>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</si>
  <si>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</si>
  <si>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</si>
  <si>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</si>
  <si>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</si>
  <si>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</si>
  <si>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</si>
  <si>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</si>
  <si>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</si>
  <si>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</si>
  <si>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</si>
  <si>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</si>
  <si>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</si>
  <si>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</si>
  <si>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</si>
  <si>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</si>
  <si>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</si>
  <si>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</si>
  <si>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</si>
  <si>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</si>
  <si>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</si>
  <si>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</si>
  <si>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</si>
  <si>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</si>
  <si>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</si>
  <si>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</si>
  <si>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</si>
  <si>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</si>
  <si>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</si>
  <si>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</si>
  <si>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</si>
  <si>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</si>
  <si>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</si>
  <si>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</si>
  <si>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</si>
  <si>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</si>
  <si>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</si>
  <si>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</si>
  <si>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</si>
  <si>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</si>
  <si>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</si>
  <si>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</si>
  <si>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</si>
  <si>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</si>
  <si>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</si>
  <si>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</si>
  <si>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</si>
  <si>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</si>
  <si>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</si>
  <si>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</si>
  <si>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</si>
  <si>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</si>
  <si>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</si>
  <si>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</si>
  <si>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</si>
  <si>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</si>
  <si>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</si>
  <si>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</si>
  <si>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</si>
  <si>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</si>
  <si>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</si>
  <si>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</si>
  <si>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</si>
  <si>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</si>
  <si>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</si>
  <si>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</si>
  <si>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</si>
  <si>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</si>
  <si>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</si>
  <si>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</si>
  <si>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</si>
  <si>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</si>
  <si>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</si>
  <si>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</si>
  <si>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</si>
  <si>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</si>
  <si>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</si>
  <si>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</si>
  <si>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</si>
  <si>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</si>
  <si>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</si>
  <si>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</si>
  <si>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</si>
  <si>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</si>
  <si>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</si>
  <si>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</si>
  <si>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</si>
  <si>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</si>
  <si>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</si>
  <si>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</si>
  <si>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</si>
  <si>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</si>
  <si>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</si>
  <si>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</si>
  <si>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</si>
  <si>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</si>
  <si>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</si>
  <si>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</si>
  <si>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</si>
  <si>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</si>
  <si>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</si>
  <si>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</si>
  <si>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</si>
  <si>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</si>
  <si>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</si>
  <si>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</si>
  <si>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</si>
  <si>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</si>
  <si>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</si>
  <si>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</si>
  <si>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</si>
  <si>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</si>
  <si>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</si>
  <si>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</si>
  <si>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</si>
  <si>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</si>
  <si>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</si>
  <si>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</si>
  <si>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</si>
  <si>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</si>
  <si>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</si>
  <si>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</si>
  <si>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</si>
  <si>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</si>
  <si>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</si>
  <si>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</si>
  <si>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</si>
  <si>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</si>
  <si>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</si>
  <si>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</si>
  <si>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</si>
  <si>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</si>
  <si>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</si>
  <si>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</si>
  <si>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</si>
  <si>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</si>
  <si>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</si>
  <si>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</si>
  <si>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</si>
  <si>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</si>
  <si>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</si>
  <si>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</si>
  <si>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</si>
  <si>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</si>
  <si>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</si>
  <si>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</si>
  <si>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</si>
  <si>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</si>
  <si>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</si>
  <si>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</si>
  <si>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</si>
  <si>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</si>
  <si>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</si>
  <si>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</si>
  <si>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</si>
  <si>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</si>
  <si>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</si>
  <si>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</si>
  <si>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</si>
  <si>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</si>
  <si>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</si>
  <si>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</si>
  <si>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</si>
  <si>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</si>
  <si>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</si>
  <si>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</si>
  <si>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</si>
  <si>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</si>
  <si>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</si>
  <si>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</si>
  <si>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</si>
  <si>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</si>
  <si>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</si>
  <si>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</si>
  <si>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</si>
  <si>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</si>
  <si>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</si>
  <si>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</si>
  <si>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</si>
  <si>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</si>
  <si>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</si>
  <si>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</si>
  <si>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</si>
  <si>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</si>
  <si>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</si>
  <si>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</si>
  <si>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</si>
  <si>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</si>
  <si>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</si>
  <si>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</si>
  <si>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</si>
  <si>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</si>
  <si>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</si>
  <si>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</si>
  <si>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</si>
  <si>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</si>
  <si>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</si>
  <si>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</si>
  <si>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</si>
  <si>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</si>
  <si>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</si>
  <si>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</si>
  <si>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</si>
  <si>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</si>
  <si>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</si>
  <si>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</si>
  <si>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</si>
  <si>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</si>
  <si>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</si>
  <si>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</si>
  <si>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</si>
  <si>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</si>
  <si>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</si>
  <si>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</si>
  <si>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</si>
  <si>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</si>
  <si>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</si>
  <si>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</si>
  <si>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</si>
  <si>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</si>
  <si>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</si>
  <si>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</si>
  <si>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 xml:space="preserve">ՀՀ կառավարության և համայնքների պահուստային ֆոնդ </t>
  </si>
  <si>
    <t>ՀՀ համայնքների պահուստային ֆոնդ</t>
  </si>
  <si>
    <t xml:space="preserve"> ՀԱՏՎԱԾ 6</t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</si>
  <si>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</si>
  <si>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</si>
  <si>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</si>
  <si>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</si>
  <si>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</si>
  <si>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</si>
  <si>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</si>
  <si>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</si>
  <si>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</si>
  <si>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</si>
  <si>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</si>
  <si>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</si>
  <si>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</si>
  <si>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</si>
  <si>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</si>
  <si>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</si>
  <si>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</si>
  <si>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</si>
  <si>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</si>
  <si>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</si>
  <si>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</si>
  <si>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</si>
  <si>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</si>
  <si>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t>այդ թվում ծախսերի վերծանումը` ըստ բյուջետային ծախսերի տնտեսագիտական դասակարգման հոդվածների/մարզադպրոց/</t>
  </si>
  <si>
    <t>Բերդի արվեստի և երաժշտական դպրոց</t>
  </si>
  <si>
    <r>
      <rPr>
        <b/>
        <i/>
        <sz val="18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 ՀԱՄԱՅՆՔԻ</t>
    </r>
  </si>
  <si>
    <t>ՀԱՄԱՅՆՔԻ ՂԵԿԱՎԱՐ   ԱՍՏՂԻԿ ՀԱԿՈԲՅԱՆ</t>
  </si>
  <si>
    <t>Հաստատված է    ԲԵՐԴ համայնքի ավագանու</t>
  </si>
  <si>
    <t>4729/սոց,օգն/</t>
  </si>
  <si>
    <t>4726/հուղ,օգն,</t>
  </si>
  <si>
    <t>4511-մանկապարտեզներ</t>
  </si>
  <si>
    <t>4111/ՔԱԿԳ/</t>
  </si>
  <si>
    <t>4239/Հանրային առողջապահական ծառայություններ/</t>
  </si>
  <si>
    <t>4269/մշակութային միջոցառում,ամանորյան նվերներ,պատվոգրեր</t>
  </si>
  <si>
    <t>ՀԱՎԵԼՎԱԾ 1</t>
  </si>
  <si>
    <t xml:space="preserve">   ԸՆԴԱՄԵՆԸ  ԵԿԱՄՈՒՏՆԵՐ                                               (տող 1100 + տող 1200+տող 1300)</t>
  </si>
  <si>
    <t>Ճարտարապետաշինարարական նախագծային փաստաթղթերով նախատեսված աշխատանքներն ավարտելուց հետո շահագործման թույլտվության ձևակերպման համար/հասցեի տրանադրում/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</si>
  <si>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</si>
  <si>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</si>
  <si>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</si>
  <si>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</si>
  <si>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արխիվից փաստաթղթերի պատճեններ տրամադրելու համար</t>
  </si>
  <si>
    <t>Այլ տեղական վճարներ/ուղևարձ/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</si>
  <si>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</si>
  <si>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t>Ա</t>
  </si>
  <si>
    <t>ԱՆՇԱՐԺ ԳՈՒՅՔԻ ՀԱՐԿ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</si>
  <si>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</si>
  <si>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</si>
  <si>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</si>
  <si>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ՊԱՇՏՊԱՆՈՒԹՅՈՒՆ (տող2210+2220+տող2230+տող2240+տող2250)</t>
  </si>
  <si>
    <t>ՏՆՏԵՍԱԿԱՆ ՀԱՐԱԲԵՐՈՒԹՅՈՒՆՆԵՐ (տող2410+տող2420+տող2430+տող2440+տող2450+տող2460+տող2470+տող2480+տող2490)</t>
  </si>
  <si>
    <t>ՇՐՋԱԿԱ ՄԻՋԱՎԱՅՐԻ ՊԱՇՏՊԱՆՈՒԹՅՈՒՆ (տող2510+տող2520+տող2530+տող2540+տող2550+տող2560)</t>
  </si>
  <si>
    <t>ԲՆԱԿԱՐԱՆԱՅԻՆ ՇԻՆԱՐԱՐՈՒԹՅՈՒՆ ԵՎ ԿՈՄՈՒՆԱԼ ԾԱՌԱՅՈՒԹՅՈՒՆ (տող3610+տող3620+տող3630+տող3640+տող3650+տող3660)</t>
  </si>
  <si>
    <t>ԿՐԹՈՒԹՅՈՒՆ (տող2910+տող2920+տող2930+տող2940+տող2950+տող2960+տող2970+տող2980)</t>
  </si>
  <si>
    <t xml:space="preserve">ՍՈՑԻԱԼԱԿԱՆ ՊԱՇՏՊԱՆՈՒԹՅՈՒՆ (տող3010+տող3020+տող3030+տող3040+տող3050+տող3060+տող3070+տող3080+տող3090) </t>
  </si>
  <si>
    <t>ՀԻՄՆԱԿԱՆ ԲԱԺԻՆՆԵՐԻՆ ՉԴԱՍՎՈՂ ՊԱՀՈՒՍՏԱՅԻՆ ՖՈՆԴԵՐ (տող3110)</t>
  </si>
  <si>
    <r>
      <t xml:space="preserve">ՀԱՍԱՐԱԿԱԿԱՆ ԿԱՐԳ, ԱՆՎՏԱՆԳՈՒԹՅՈՒՆ և ԴԱՏԱԿԱՆ ԳՈՐԾՈՒՆԵՈՒԹՅՈՒՆ </t>
    </r>
    <r>
      <rPr>
        <sz val="10"/>
        <rFont val="GHEA Grapalat"/>
        <family val="3"/>
      </rPr>
      <t>(տող2310+տող2320+տող2330+տող2340+տող2350+տող2360+տող2370)</t>
    </r>
  </si>
  <si>
    <t>ՀԱՏՎԱԾ 2</t>
  </si>
  <si>
    <t xml:space="preserve"> ԲԵՐԴ ՀԱՄԱՅՆՔԻ 2024Թ,ԲՅՈՒՋԵԻ ԾԱԽՍԵՐ ԸՍՏ ԲՅՈՒՋԵՏԱՅԻՆ ԾԱԽՍԵՐԻ ԳՈՐԾՌՆԱԿԱՆ ԴԱՍԱԿԱՐԳՄԱՄԲ</t>
  </si>
  <si>
    <t>ԸՆԴԱՄԵՆԸ ս7+ս8</t>
  </si>
  <si>
    <t>վարչական բյուջե</t>
  </si>
  <si>
    <t>ֆոնդային բյուջե</t>
  </si>
  <si>
    <t xml:space="preserve">                                         </t>
  </si>
  <si>
    <t>ՀԱՍԱՐԱԿԱԿԱՆ ԿԱՐԳ, ԱՆՎՏԱՆԳՈՒԹՅՈՒՆ և ԴԱՏԱԿԱՆ ԳՈՐԾՈՒՆԵՈՒԹՅՈՒՆ (տող2310+տող2320+տող2330+տող2340+տող2350+տող2360+տող2370)</t>
  </si>
  <si>
    <t>2024թ</t>
  </si>
  <si>
    <t>2 0 24      Թ Վ Ա Կ Ա Ն Ի    Բ Յ ՈՒ Ջ Ե</t>
  </si>
  <si>
    <t>2 0 2 3 թվականի  &lt;&lt;    &gt;&gt;  &lt;&lt;                    &gt;&gt;</t>
  </si>
  <si>
    <t xml:space="preserve">Արտահերթ  նիստի թիվ        որոշմամբ </t>
  </si>
  <si>
    <t xml:space="preserve"> &lt;&lt;    &gt;&gt;  &lt;&lt;                    &gt;&gt;</t>
  </si>
  <si>
    <t>ԲԵՐԴ  ՀԱՄԱՅՆՔԻ 2024Թ ԲՅՈՒՋԵԻ ԵԿԱՄՈՒՏՆԵՐԸ</t>
  </si>
  <si>
    <t>5113 տարեսկզբի մնացորդից սուբ.համ.մասնաբաժին</t>
  </si>
  <si>
    <t>5122 վարչական սարքավոր.տարեսկզբի մն-ից</t>
  </si>
  <si>
    <t xml:space="preserve">5134 տարեսկզբի մնացորդից </t>
  </si>
  <si>
    <r>
      <rPr>
        <u/>
        <sz val="9"/>
        <rFont val="GHEA Grapalat"/>
        <family val="3"/>
      </rPr>
      <t xml:space="preserve">ԲԵՐԴ  </t>
    </r>
    <r>
      <rPr>
        <sz val="9"/>
        <rFont val="GHEA Grapalat"/>
        <family val="3"/>
      </rPr>
      <t>ՀԱՄԱՅՆՔԻ 2024Թ  ԲՅՈՒՋԵԻ ԾԱԽՍԵՐԸ` ԸՍՏ ԲՅՈՒՋԵՏԱՅԻՆ ԾԱԽՍԵՐԻ  ԳՈՐԾԱՌԱԿԱՆ ԵՎ ՏՆՏԵՍԱԳԻՏԱԿԱՆ  ԴԱՍԱԿԱՐԳՄԱՆ</t>
    </r>
  </si>
  <si>
    <r>
      <rPr>
        <u/>
        <sz val="9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</si>
  <si>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4111/աշխատ/</t>
  </si>
  <si>
    <t>4112/պարգև/</t>
  </si>
  <si>
    <t>4212/էներգիա+գազ/</t>
  </si>
  <si>
    <t>4213/ջուր և կոյուղի/</t>
  </si>
  <si>
    <t>4214/կապի ծառ/</t>
  </si>
  <si>
    <t>4215/մեքենաների ԱՊՊԱ/</t>
  </si>
  <si>
    <t>4221/գործուղում/</t>
  </si>
  <si>
    <t>4232/համակարգչային ծառ, հողի հարկի գույքահարկի+տեղեկատվական/</t>
  </si>
  <si>
    <t>4233/աշխատողների մասնագիտական զարգացման/</t>
  </si>
  <si>
    <t>4234/տեղեկատվական, հայտարարություններ /</t>
  </si>
  <si>
    <t>4236/կենցաղային և հանրային սննդի ծառ,/</t>
  </si>
  <si>
    <t>4237/ներկայացուցչական/</t>
  </si>
  <si>
    <t>4239/այլ ծառ, և 900,0 ծառ,ավտո,տեխ,սպասարկում</t>
  </si>
  <si>
    <t>4241/մասնագիտական ծառ,գազի պասարկում/</t>
  </si>
  <si>
    <t>4251/շենք,և կառույց,նթացիկ նորոգ և պահպանում/</t>
  </si>
  <si>
    <t>4252/մեքենա,սարքավորում ընթ,նորոգ,և պահպան,քարթրիջի լիցավոևում,թնբուկի փոխում,համակարգչի նորոգում, պրինտերի նորոգում/</t>
  </si>
  <si>
    <t>4261/գրասենյակ,նյութ/թուղթ մատիտ և այլն/և հագուստ/աշծատանքային/</t>
  </si>
  <si>
    <t xml:space="preserve">4264/տրանսպորտային նյութեր, սեղմած գազ, պրոպան գազ, բենզին, անվադող, կալոտկա, յուղ և այլն/ </t>
  </si>
  <si>
    <t>4267/կենցաղային և հանրային սննդի նյութեր/</t>
  </si>
  <si>
    <t>4269/նյութեր, ցեմենտ,ավազ, քար, լատեքս կաֆելի սոսինձ և այլն</t>
  </si>
  <si>
    <t>4823/պարտադիր վճար բնապահպանության/</t>
  </si>
  <si>
    <t>4216/ճաշարանի վարձակալություն պայմ-ով նախատեսված է րուրաքանչյուր եռ,90,0=360,0/</t>
  </si>
  <si>
    <t>4239/այլ ծառ,Ազնիվ+Թովուզ/ հատուկ հաշվարկ է</t>
  </si>
  <si>
    <t>4241/չափագրումներ/</t>
  </si>
  <si>
    <t>4823/պարտադիր վճ,կադաստր սեփ,իրավունքի գրանցում/</t>
  </si>
  <si>
    <t>4269/զինզնոցների համար նյութեր/</t>
  </si>
  <si>
    <t>4819/հիմնադրամներին նվիրատվություն/</t>
  </si>
  <si>
    <t>4239/այլ ծառ,օրինակ սերմացուն կամ պարարտանյութը  զիլերով տեղափոխում Բերդ/</t>
  </si>
  <si>
    <t>4241/գյուղ հողերից նմուշների  լաբարատոր քննության ծառ հողը աղակալած է թե ոչ/</t>
  </si>
  <si>
    <t>4262/գյուղ,ապրանքներ, սերմացու պարարտանյութ,սածիլներ և այլն/</t>
  </si>
  <si>
    <t>4251/ճանապարհների ընթացիկ նորոգում  պահպանում/</t>
  </si>
  <si>
    <t>4251/հենապատերի ընթացիկ նորոգում և պահպանում</t>
  </si>
  <si>
    <t>4239/ծառ,քաղ,իրավական հենապատերի ընթ,նորոգ/</t>
  </si>
  <si>
    <t>5134 ՆՆՓ սալիկապատում տարեսկզբի մն-ից</t>
  </si>
  <si>
    <t>5113 հենապատ,պուրակ սուբ-ից ավելացում տարեսկզբի մն.ից</t>
  </si>
  <si>
    <t>5112 կանգառ տարեսկզբի մնացորդից ծրագիր</t>
  </si>
  <si>
    <t>4269/նյութեր հենապատերի ընթ նորոգման համար քար ցեմենտ ավազ /</t>
  </si>
  <si>
    <t>4511-կոմունալ</t>
  </si>
  <si>
    <t>5134Համայնքային զարգացում ՆՆՓ տարեսկզ.մն-ից</t>
  </si>
  <si>
    <t>4239/այլ ծառ,օրինակ մեր նյութերով վարչ ղեկավարի ասելով ջրի խողովակ եռակցի կամ բասեյինի մաքրում քլորով/</t>
  </si>
  <si>
    <t>4241/ջրերի նմուշների լաբարատոր ստուգում, բասեյիների մաքրում նյութերով և այլն/</t>
  </si>
  <si>
    <t>4269/ջրագծերին անհրաժեշտ նյութերի ձեռք բերում խողովակ ավազ, ցեմենտ քլոր և այլն</t>
  </si>
  <si>
    <t>4251ջրագծերի ընթացիկ նորոգում և պահպանում, աշխատանք/</t>
  </si>
  <si>
    <t>4727 մազ,միջոցառ,դրամական խրախուսում</t>
  </si>
  <si>
    <t>4269 մարզ,միջոցառ,գավաթ,բուկլետ և այլն</t>
  </si>
  <si>
    <t>4236/մարզական,միջ,շախմատ, թենիս,ֆուտբոլ և այլն հեռվից եկած մասնակիցներին սննդի ծառ,հոդդոգ, բուրգեր,/</t>
  </si>
  <si>
    <t>4269/նյութեր օրինակ ներկ,դույլ, այգին ջրելու խողովակ և այլն/</t>
  </si>
  <si>
    <t>4657 ֆուտբոլի ֆեդերացիային պարտք տարեսկ.մնաց համ մաս</t>
  </si>
  <si>
    <t>4637 - ընթացիկ դրամաշնորհ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</si>
</sst>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32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i/>
      <sz val="9"/>
      <name val="GHEA Grapalat"/>
      <family val="3"/>
    </font>
    <font>
      <b/>
      <sz val="14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1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0"/>
      <name val="GHEA Grapalat"/>
      <family val="3"/>
    </font>
    <font>
      <sz val="10"/>
      <color rgb="FFFF0000"/>
      <name val="GHEA Grapalat"/>
      <family val="3"/>
    </font>
    <font>
      <b/>
      <i/>
      <sz val="18"/>
      <color theme="1"/>
      <name val="GHEA Grapalat"/>
      <family val="3"/>
    </font>
    <font>
      <b/>
      <sz val="10"/>
      <color rgb="FFFF0000"/>
      <name val="GHEA Grapalat"/>
      <family val="3"/>
    </font>
    <font>
      <b/>
      <i/>
      <sz val="10"/>
      <color rgb="FFFF0000"/>
      <name val="GHEA Grapalat"/>
      <family val="3"/>
    </font>
    <font>
      <u/>
      <sz val="9"/>
      <name val="GHEA Grapalat"/>
      <family val="3"/>
    </font>
    <font>
      <sz val="9"/>
      <color rgb="FFFF0000"/>
      <name val="GHEA Grapalat"/>
      <family val="3"/>
    </font>
    <font>
      <b/>
      <sz val="9"/>
      <color rgb="FFFF0000"/>
      <name val="GHEA Grapalat"/>
      <family val="3"/>
    </font>
    <font>
      <i/>
      <sz val="9"/>
      <color rgb="FFFF000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6" applyNumberFormat="0" applyFill="0" applyProtection="0">
      <alignment horizontal="left" vertical="center" wrapText="1"/>
    </xf>
  </cellStyleXfs>
  <cellXfs count="241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/>
    <xf numFmtId="165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indent="15"/>
    </xf>
    <xf numFmtId="0" fontId="16" fillId="0" borderId="0" xfId="0" applyFont="1"/>
    <xf numFmtId="0" fontId="18" fillId="0" borderId="0" xfId="0" applyFont="1"/>
    <xf numFmtId="164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" fillId="0" borderId="0" xfId="0" applyFont="1" applyAlignment="1">
      <alignment horizontal="left" indent="15"/>
    </xf>
    <xf numFmtId="0" fontId="10" fillId="0" borderId="0" xfId="0" applyFont="1"/>
    <xf numFmtId="0" fontId="2" fillId="0" borderId="0" xfId="0" applyFont="1"/>
    <xf numFmtId="164" fontId="21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1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/>
    <xf numFmtId="49" fontId="21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49" fontId="21" fillId="0" borderId="1" xfId="0" quotePrefix="1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left" vertical="center" wrapText="1" indent="1"/>
    </xf>
    <xf numFmtId="0" fontId="5" fillId="0" borderId="0" xfId="0" applyFont="1" applyFill="1"/>
    <xf numFmtId="0" fontId="21" fillId="2" borderId="9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center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center" vertical="top" wrapText="1"/>
    </xf>
    <xf numFmtId="0" fontId="21" fillId="2" borderId="6" xfId="0" applyFont="1" applyFill="1" applyBorder="1" applyAlignment="1">
      <alignment horizontal="left" vertical="top" wrapText="1"/>
    </xf>
    <xf numFmtId="164" fontId="21" fillId="2" borderId="6" xfId="0" applyNumberFormat="1" applyFont="1" applyFill="1" applyBorder="1" applyAlignment="1">
      <alignment horizontal="center" vertical="top" wrapText="1"/>
    </xf>
    <xf numFmtId="0" fontId="21" fillId="2" borderId="6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center" wrapText="1" indent="2"/>
    </xf>
    <xf numFmtId="0" fontId="21" fillId="0" borderId="1" xfId="0" applyNumberFormat="1" applyFont="1" applyFill="1" applyBorder="1" applyAlignment="1">
      <alignment horizontal="left" vertical="center" wrapText="1" indent="2"/>
    </xf>
    <xf numFmtId="49" fontId="21" fillId="0" borderId="1" xfId="0" applyNumberFormat="1" applyFont="1" applyFill="1" applyBorder="1" applyAlignment="1">
      <alignment horizontal="centerContinuous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 indent="3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/>
    </xf>
    <xf numFmtId="164" fontId="21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6" fillId="0" borderId="1" xfId="0" applyNumberFormat="1" applyFont="1" applyFill="1" applyBorder="1" applyAlignment="1">
      <alignment horizontal="left" vertical="top" wrapText="1" readingOrder="1"/>
    </xf>
    <xf numFmtId="0" fontId="27" fillId="0" borderId="0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/>
    <xf numFmtId="0" fontId="2" fillId="0" borderId="1" xfId="0" applyNumberFormat="1" applyFont="1" applyFill="1" applyBorder="1" applyAlignment="1">
      <alignment vertical="center" wrapText="1" readingOrder="1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Border="1"/>
    <xf numFmtId="165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top" wrapText="1" readingOrder="1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/>
    <xf numFmtId="165" fontId="8" fillId="4" borderId="0" xfId="0" applyNumberFormat="1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right" vertical="top"/>
    </xf>
    <xf numFmtId="0" fontId="8" fillId="5" borderId="0" xfId="0" applyFont="1" applyFill="1" applyBorder="1"/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29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 readingOrder="1"/>
    </xf>
    <xf numFmtId="164" fontId="28" fillId="4" borderId="1" xfId="0" applyNumberFormat="1" applyFont="1" applyFill="1" applyBorder="1" applyAlignment="1">
      <alignment horizontal="center" vertical="center"/>
    </xf>
    <xf numFmtId="164" fontId="28" fillId="4" borderId="1" xfId="0" applyNumberFormat="1" applyFont="1" applyFill="1" applyBorder="1" applyAlignment="1">
      <alignment horizontal="center" vertical="center" wrapText="1"/>
    </xf>
    <xf numFmtId="164" fontId="28" fillId="5" borderId="1" xfId="0" applyNumberFormat="1" applyFont="1" applyFill="1" applyBorder="1" applyAlignment="1">
      <alignment horizontal="center" vertical="center" wrapText="1"/>
    </xf>
    <xf numFmtId="164" fontId="30" fillId="4" borderId="0" xfId="0" applyNumberFormat="1" applyFont="1" applyFill="1" applyBorder="1" applyAlignment="1">
      <alignment horizontal="center" vertical="center" wrapText="1"/>
    </xf>
    <xf numFmtId="167" fontId="31" fillId="4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164" fontId="8" fillId="3" borderId="1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left" vertical="top" wrapText="1" readingOrder="1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5" borderId="1" xfId="0" applyFont="1" applyFill="1" applyBorder="1"/>
    <xf numFmtId="164" fontId="8" fillId="4" borderId="1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left" vertical="top" wrapText="1" readingOrder="1"/>
    </xf>
    <xf numFmtId="164" fontId="9" fillId="4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1" xfId="0" applyFont="1" applyFill="1" applyBorder="1"/>
    <xf numFmtId="0" fontId="9" fillId="5" borderId="1" xfId="0" applyFont="1" applyFill="1" applyBorder="1"/>
    <xf numFmtId="164" fontId="9" fillId="4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/>
    </xf>
    <xf numFmtId="164" fontId="8" fillId="4" borderId="0" xfId="0" applyNumberFormat="1" applyFont="1" applyFill="1"/>
    <xf numFmtId="0" fontId="8" fillId="4" borderId="12" xfId="0" applyFont="1" applyFill="1" applyBorder="1"/>
    <xf numFmtId="164" fontId="8" fillId="4" borderId="1" xfId="0" applyNumberFormat="1" applyFont="1" applyFill="1" applyBorder="1"/>
    <xf numFmtId="164" fontId="8" fillId="4" borderId="0" xfId="0" applyNumberFormat="1" applyFont="1" applyFill="1" applyBorder="1"/>
    <xf numFmtId="164" fontId="8" fillId="4" borderId="1" xfId="0" applyNumberFormat="1" applyFont="1" applyFill="1" applyBorder="1" applyAlignment="1">
      <alignment vertical="center"/>
    </xf>
    <xf numFmtId="0" fontId="29" fillId="4" borderId="1" xfId="0" applyNumberFormat="1" applyFont="1" applyFill="1" applyBorder="1" applyAlignment="1">
      <alignment horizontal="left" vertical="top" wrapText="1" readingOrder="1"/>
    </xf>
    <xf numFmtId="164" fontId="29" fillId="4" borderId="1" xfId="0" applyNumberFormat="1" applyFont="1" applyFill="1" applyBorder="1" applyAlignment="1">
      <alignment horizontal="center" vertical="center"/>
    </xf>
    <xf numFmtId="0" fontId="29" fillId="4" borderId="1" xfId="0" applyFont="1" applyFill="1" applyBorder="1"/>
    <xf numFmtId="0" fontId="29" fillId="5" borderId="1" xfId="0" applyFont="1" applyFill="1" applyBorder="1"/>
    <xf numFmtId="0" fontId="8" fillId="4" borderId="1" xfId="0" applyNumberFormat="1" applyFont="1" applyFill="1" applyBorder="1" applyAlignment="1">
      <alignment vertical="center" wrapText="1" readingOrder="1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/>
    </xf>
    <xf numFmtId="0" fontId="9" fillId="4" borderId="12" xfId="0" applyFont="1" applyFill="1" applyBorder="1"/>
    <xf numFmtId="164" fontId="8" fillId="4" borderId="12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164" fontId="8" fillId="4" borderId="12" xfId="0" applyNumberFormat="1" applyFont="1" applyFill="1" applyBorder="1"/>
    <xf numFmtId="164" fontId="8" fillId="5" borderId="1" xfId="0" applyNumberFormat="1" applyFont="1" applyFill="1" applyBorder="1"/>
    <xf numFmtId="164" fontId="29" fillId="4" borderId="12" xfId="0" applyNumberFormat="1" applyFont="1" applyFill="1" applyBorder="1" applyAlignment="1">
      <alignment horizontal="center"/>
    </xf>
    <xf numFmtId="164" fontId="29" fillId="5" borderId="1" xfId="0" applyNumberFormat="1" applyFont="1" applyFill="1" applyBorder="1" applyAlignment="1">
      <alignment horizontal="center" vertical="center"/>
    </xf>
    <xf numFmtId="164" fontId="29" fillId="5" borderId="1" xfId="0" applyNumberFormat="1" applyFont="1" applyFill="1" applyBorder="1"/>
    <xf numFmtId="0" fontId="8" fillId="4" borderId="0" xfId="0" applyFont="1" applyFill="1"/>
    <xf numFmtId="0" fontId="8" fillId="4" borderId="0" xfId="0" applyNumberFormat="1" applyFont="1" applyFill="1" applyBorder="1" applyAlignment="1">
      <alignment horizontal="left" vertical="top" wrapText="1" readingOrder="1"/>
    </xf>
    <xf numFmtId="0" fontId="8" fillId="4" borderId="11" xfId="0" applyFont="1" applyFill="1" applyBorder="1"/>
    <xf numFmtId="164" fontId="8" fillId="4" borderId="1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167" fontId="8" fillId="4" borderId="0" xfId="0" applyNumberFormat="1" applyFont="1" applyFill="1" applyBorder="1"/>
    <xf numFmtId="0" fontId="29" fillId="4" borderId="1" xfId="0" applyFont="1" applyFill="1" applyBorder="1" applyAlignment="1">
      <alignment vertical="center"/>
    </xf>
    <xf numFmtId="49" fontId="29" fillId="4" borderId="1" xfId="0" applyNumberFormat="1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164" fontId="29" fillId="4" borderId="1" xfId="0" applyNumberFormat="1" applyFont="1" applyFill="1" applyBorder="1"/>
    <xf numFmtId="0" fontId="29" fillId="4" borderId="0" xfId="0" applyFont="1" applyFill="1" applyBorder="1"/>
    <xf numFmtId="164" fontId="8" fillId="4" borderId="12" xfId="0" applyNumberFormat="1" applyFont="1" applyFill="1" applyBorder="1" applyAlignment="1">
      <alignment horizontal="right"/>
    </xf>
    <xf numFmtId="164" fontId="8" fillId="4" borderId="0" xfId="0" applyNumberFormat="1" applyFont="1" applyFill="1" applyBorder="1" applyAlignment="1">
      <alignment horizontal="right"/>
    </xf>
    <xf numFmtId="49" fontId="8" fillId="4" borderId="1" xfId="0" applyNumberFormat="1" applyFont="1" applyFill="1" applyBorder="1" applyAlignment="1">
      <alignment horizontal="center" vertical="top"/>
    </xf>
    <xf numFmtId="49" fontId="8" fillId="4" borderId="0" xfId="0" applyNumberFormat="1" applyFont="1" applyFill="1" applyBorder="1" applyAlignment="1">
      <alignment horizontal="center" vertical="top"/>
    </xf>
    <xf numFmtId="166" fontId="9" fillId="4" borderId="0" xfId="0" applyNumberFormat="1" applyFont="1" applyFill="1" applyBorder="1" applyAlignment="1">
      <alignment horizontal="center" vertical="top"/>
    </xf>
    <xf numFmtId="166" fontId="8" fillId="4" borderId="0" xfId="0" applyNumberFormat="1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 vertical="top"/>
    </xf>
    <xf numFmtId="164" fontId="2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64" fontId="21" fillId="0" borderId="9" xfId="0" applyNumberFormat="1" applyFont="1" applyFill="1" applyBorder="1" applyAlignment="1">
      <alignment horizontal="center" vertical="center"/>
    </xf>
    <xf numFmtId="164" fontId="21" fillId="0" borderId="8" xfId="0" applyNumberFormat="1" applyFont="1" applyFill="1" applyBorder="1" applyAlignment="1">
      <alignment horizontal="center" vertical="center"/>
    </xf>
    <xf numFmtId="164" fontId="21" fillId="2" borderId="9" xfId="0" applyNumberFormat="1" applyFont="1" applyFill="1" applyBorder="1" applyAlignment="1">
      <alignment horizontal="center" vertical="center" wrapText="1"/>
    </xf>
    <xf numFmtId="164" fontId="21" fillId="2" borderId="8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2" fillId="0" borderId="1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166" fontId="9" fillId="4" borderId="1" xfId="0" applyNumberFormat="1" applyFont="1" applyFill="1" applyBorder="1" applyAlignment="1">
      <alignment horizontal="center" vertical="center" textRotation="90" wrapText="1"/>
    </xf>
    <xf numFmtId="0" fontId="8" fillId="4" borderId="1" xfId="0" applyNumberFormat="1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2">
    <cellStyle name="left_arm10_BordWW_900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opLeftCell="A10" workbookViewId="0">
      <selection activeCell="A29" sqref="A29:K29"/>
    </sheetView>
  </sheetViews>
  <sheetFormatPr defaultRowHeight="16.5"/>
  <cols>
    <col min="1" max="10" width="9.140625" style="13"/>
    <col min="11" max="11" width="6.28515625" style="13" customWidth="1"/>
    <col min="12" max="16384" width="9.140625" style="13"/>
  </cols>
  <sheetData>
    <row r="1" spans="1:11" ht="17.25">
      <c r="A1" s="8"/>
    </row>
    <row r="2" spans="1:11" ht="17.25">
      <c r="A2" s="9"/>
    </row>
    <row r="3" spans="1:11" ht="22.5">
      <c r="A3" s="200" t="s">
        <v>364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ht="22.5">
      <c r="A4" s="204"/>
      <c r="B4" s="204"/>
      <c r="C4" s="204"/>
      <c r="D4" s="204"/>
      <c r="E4" s="204"/>
      <c r="F4" s="204"/>
      <c r="G4" s="204"/>
      <c r="H4" s="204"/>
      <c r="I4" s="204"/>
      <c r="J4" s="14"/>
      <c r="K4" s="14"/>
    </row>
    <row r="5" spans="1:11" ht="22.5">
      <c r="A5" s="11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25.5">
      <c r="A6" s="200" t="s">
        <v>380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</row>
    <row r="7" spans="1:11">
      <c r="A7" s="205"/>
      <c r="B7" s="205"/>
      <c r="C7" s="205"/>
      <c r="D7" s="205"/>
      <c r="E7" s="205"/>
      <c r="F7" s="205"/>
      <c r="G7" s="205"/>
    </row>
    <row r="8" spans="1:11" ht="20.25">
      <c r="A8" s="10"/>
    </row>
    <row r="9" spans="1:11" ht="20.25">
      <c r="A9" s="10"/>
    </row>
    <row r="12" spans="1:11" ht="25.5">
      <c r="A12" s="201" t="s">
        <v>420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</row>
    <row r="13" spans="1:11" ht="20.25">
      <c r="A13" s="10"/>
    </row>
    <row r="14" spans="1:11" ht="20.25">
      <c r="A14" s="10"/>
    </row>
    <row r="15" spans="1:11" ht="20.25">
      <c r="A15" s="10"/>
    </row>
    <row r="16" spans="1:11" ht="20.25">
      <c r="A16" s="10"/>
    </row>
    <row r="17" spans="1:14" ht="20.25">
      <c r="A17" s="202" t="s">
        <v>382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</row>
    <row r="18" spans="1:14">
      <c r="A18" s="12"/>
    </row>
    <row r="19" spans="1:14" ht="2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4" ht="20.25">
      <c r="A20" s="206" t="s">
        <v>421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1" spans="1:14">
      <c r="A21" s="21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4" ht="20.25">
      <c r="A22" s="206" t="s">
        <v>422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</row>
    <row r="23" spans="1:14" ht="20.25">
      <c r="A23" s="22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4" ht="20.25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4" ht="20.25">
      <c r="A25" s="22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4" ht="20.25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4" ht="20.25">
      <c r="A27" s="22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4" ht="20.25">
      <c r="A28" s="22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4" ht="22.5">
      <c r="A29" s="203" t="s">
        <v>381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14">
      <c r="A30" s="23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4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4" ht="20.25">
      <c r="A32" s="20"/>
      <c r="B32" s="20"/>
      <c r="C32" s="20"/>
      <c r="D32" s="26" t="s">
        <v>423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17.25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I869"/>
  <sheetViews>
    <sheetView tabSelected="1" zoomScale="90" zoomScaleNormal="90" workbookViewId="0">
      <selection activeCell="E7" sqref="E7"/>
    </sheetView>
  </sheetViews>
  <sheetFormatPr defaultRowHeight="36.75" customHeight="1"/>
  <cols>
    <col min="1" max="1" width="8.7109375" style="74" customWidth="1"/>
    <col min="2" max="2" width="62.42578125" style="75" customWidth="1"/>
    <col min="3" max="3" width="9.28515625" style="70" customWidth="1"/>
    <col min="4" max="4" width="14.28515625" style="68" customWidth="1"/>
    <col min="5" max="5" width="13.7109375" style="76" customWidth="1"/>
    <col min="6" max="6" width="13.85546875" style="68" customWidth="1"/>
    <col min="7" max="7" width="8.7109375" style="68" customWidth="1"/>
    <col min="8" max="8" width="10.5703125" style="68" customWidth="1"/>
    <col min="9" max="9" width="11.42578125" style="68" bestFit="1" customWidth="1"/>
    <col min="10" max="16384" width="9.140625" style="68"/>
  </cols>
  <sheetData>
    <row r="1" spans="1:9" s="30" customFormat="1" ht="36.75" customHeight="1">
      <c r="A1" s="209" t="s">
        <v>389</v>
      </c>
      <c r="B1" s="209"/>
      <c r="C1" s="209"/>
      <c r="D1" s="209"/>
      <c r="E1" s="209"/>
      <c r="F1" s="209"/>
    </row>
    <row r="2" spans="1:9" s="31" customFormat="1" ht="27.75" customHeight="1">
      <c r="A2" s="210" t="s">
        <v>424</v>
      </c>
      <c r="B2" s="211"/>
      <c r="C2" s="211"/>
      <c r="D2" s="211"/>
      <c r="E2" s="211"/>
      <c r="F2" s="211"/>
    </row>
    <row r="3" spans="1:9" s="31" customFormat="1" ht="27.75" customHeight="1">
      <c r="A3" s="32"/>
      <c r="B3" s="33"/>
      <c r="C3" s="212" t="s">
        <v>355</v>
      </c>
      <c r="D3" s="212"/>
      <c r="E3" s="212"/>
      <c r="F3" s="212"/>
    </row>
    <row r="4" spans="1:9" s="30" customFormat="1" ht="36.75" customHeight="1">
      <c r="A4" s="213" t="s">
        <v>167</v>
      </c>
      <c r="B4" s="213" t="s">
        <v>49</v>
      </c>
      <c r="C4" s="213" t="s">
        <v>168</v>
      </c>
      <c r="D4" s="214" t="s">
        <v>377</v>
      </c>
      <c r="E4" s="215" t="s">
        <v>376</v>
      </c>
      <c r="F4" s="216"/>
    </row>
    <row r="5" spans="1:9" s="30" customFormat="1" ht="36.75" customHeight="1">
      <c r="A5" s="213"/>
      <c r="B5" s="213"/>
      <c r="C5" s="213"/>
      <c r="D5" s="214"/>
      <c r="E5" s="43" t="s">
        <v>360</v>
      </c>
      <c r="F5" s="34" t="s">
        <v>361</v>
      </c>
    </row>
    <row r="6" spans="1:9" s="30" customFormat="1" ht="21.75" customHeight="1">
      <c r="A6" s="35" t="s">
        <v>60</v>
      </c>
      <c r="B6" s="7">
        <v>2</v>
      </c>
      <c r="C6" s="36">
        <v>3</v>
      </c>
      <c r="D6" s="37">
        <v>4</v>
      </c>
      <c r="E6" s="24">
        <v>5</v>
      </c>
      <c r="F6" s="34">
        <v>6</v>
      </c>
    </row>
    <row r="7" spans="1:9" s="30" customFormat="1" ht="36.75" customHeight="1">
      <c r="A7" s="38">
        <v>1000</v>
      </c>
      <c r="B7" s="39" t="s">
        <v>390</v>
      </c>
      <c r="C7" s="34"/>
      <c r="D7" s="40">
        <f>E7+F7-F145</f>
        <v>1851970.456</v>
      </c>
      <c r="E7" s="40">
        <f>E9+E61+E91</f>
        <v>1675192.2560000001</v>
      </c>
      <c r="F7" s="40">
        <f>F61+F91</f>
        <v>296778.2</v>
      </c>
      <c r="H7" s="41"/>
      <c r="I7" s="41"/>
    </row>
    <row r="8" spans="1:9" s="30" customFormat="1" ht="18.75" customHeight="1">
      <c r="A8" s="42"/>
      <c r="B8" s="42" t="s">
        <v>75</v>
      </c>
      <c r="C8" s="34"/>
      <c r="D8" s="43"/>
      <c r="E8" s="43"/>
      <c r="F8" s="43"/>
    </row>
    <row r="9" spans="1:9" s="30" customFormat="1" ht="19.5" customHeight="1">
      <c r="A9" s="38">
        <v>1100</v>
      </c>
      <c r="B9" s="2" t="s">
        <v>76</v>
      </c>
      <c r="C9" s="36">
        <v>7100</v>
      </c>
      <c r="D9" s="40">
        <f>E9</f>
        <v>214820</v>
      </c>
      <c r="E9" s="40">
        <f>E12+E17+E20+E45+E52</f>
        <v>214820</v>
      </c>
      <c r="F9" s="44" t="s">
        <v>0</v>
      </c>
    </row>
    <row r="10" spans="1:9" s="30" customFormat="1" ht="21.75" customHeight="1">
      <c r="A10" s="42"/>
      <c r="B10" s="45" t="s">
        <v>77</v>
      </c>
      <c r="C10" s="46"/>
      <c r="D10" s="43"/>
      <c r="E10" s="43"/>
      <c r="F10" s="24"/>
    </row>
    <row r="11" spans="1:9" s="30" customFormat="1" ht="20.25" customHeight="1">
      <c r="A11" s="42"/>
      <c r="B11" s="45" t="s">
        <v>78</v>
      </c>
      <c r="C11" s="46"/>
      <c r="D11" s="43"/>
      <c r="E11" s="43"/>
      <c r="F11" s="24"/>
    </row>
    <row r="12" spans="1:9" s="30" customFormat="1" ht="27.75" customHeight="1">
      <c r="A12" s="38">
        <v>1110</v>
      </c>
      <c r="B12" s="2" t="s">
        <v>79</v>
      </c>
      <c r="C12" s="36">
        <v>7131</v>
      </c>
      <c r="D12" s="40">
        <f>E12</f>
        <v>61300</v>
      </c>
      <c r="E12" s="40">
        <f>E14+E16+E15</f>
        <v>61300</v>
      </c>
      <c r="F12" s="44" t="s">
        <v>0</v>
      </c>
    </row>
    <row r="13" spans="1:9" s="30" customFormat="1" ht="18.75" customHeight="1">
      <c r="A13" s="42"/>
      <c r="B13" s="45" t="s">
        <v>78</v>
      </c>
      <c r="C13" s="46"/>
      <c r="D13" s="43"/>
      <c r="E13" s="43"/>
      <c r="F13" s="24"/>
    </row>
    <row r="14" spans="1:9" s="30" customFormat="1" ht="34.5" customHeight="1">
      <c r="A14" s="47" t="s">
        <v>1</v>
      </c>
      <c r="B14" s="48" t="s">
        <v>80</v>
      </c>
      <c r="C14" s="37"/>
      <c r="D14" s="24">
        <f>E14</f>
        <v>4000</v>
      </c>
      <c r="E14" s="24">
        <v>4000</v>
      </c>
      <c r="F14" s="24" t="s">
        <v>0</v>
      </c>
    </row>
    <row r="15" spans="1:9" s="30" customFormat="1" ht="34.5" customHeight="1">
      <c r="A15" s="47"/>
      <c r="B15" s="48" t="s">
        <v>81</v>
      </c>
      <c r="C15" s="37"/>
      <c r="D15" s="24">
        <f>E15</f>
        <v>4300</v>
      </c>
      <c r="E15" s="24">
        <v>4300</v>
      </c>
      <c r="F15" s="24"/>
    </row>
    <row r="16" spans="1:9" s="30" customFormat="1" ht="30.75" customHeight="1">
      <c r="A16" s="47" t="s">
        <v>2</v>
      </c>
      <c r="B16" s="48" t="s">
        <v>400</v>
      </c>
      <c r="C16" s="37"/>
      <c r="D16" s="24">
        <f>E16</f>
        <v>53000</v>
      </c>
      <c r="E16" s="24">
        <v>53000</v>
      </c>
      <c r="F16" s="24" t="s">
        <v>0</v>
      </c>
    </row>
    <row r="17" spans="1:6" s="30" customFormat="1" ht="22.5" customHeight="1">
      <c r="A17" s="38">
        <v>1120</v>
      </c>
      <c r="B17" s="2" t="s">
        <v>82</v>
      </c>
      <c r="C17" s="36">
        <v>7136</v>
      </c>
      <c r="D17" s="40">
        <f>E17</f>
        <v>140000</v>
      </c>
      <c r="E17" s="40">
        <f>E19</f>
        <v>140000</v>
      </c>
      <c r="F17" s="44" t="s">
        <v>0</v>
      </c>
    </row>
    <row r="18" spans="1:6" s="30" customFormat="1" ht="19.5" customHeight="1">
      <c r="A18" s="42"/>
      <c r="B18" s="45" t="s">
        <v>78</v>
      </c>
      <c r="C18" s="46"/>
      <c r="D18" s="43"/>
      <c r="E18" s="43"/>
      <c r="F18" s="24"/>
    </row>
    <row r="19" spans="1:6" s="30" customFormat="1" ht="22.5" customHeight="1">
      <c r="A19" s="47" t="s">
        <v>3</v>
      </c>
      <c r="B19" s="48" t="s">
        <v>54</v>
      </c>
      <c r="C19" s="37"/>
      <c r="D19" s="24">
        <f>E19</f>
        <v>140000</v>
      </c>
      <c r="E19" s="24">
        <v>140000</v>
      </c>
      <c r="F19" s="24" t="s">
        <v>0</v>
      </c>
    </row>
    <row r="20" spans="1:6" s="30" customFormat="1" ht="36.75" customHeight="1">
      <c r="A20" s="38">
        <v>1130</v>
      </c>
      <c r="B20" s="2" t="s">
        <v>83</v>
      </c>
      <c r="C20" s="36">
        <v>7145</v>
      </c>
      <c r="D20" s="40">
        <f>E20</f>
        <v>8220</v>
      </c>
      <c r="E20" s="40">
        <f>E22</f>
        <v>8220</v>
      </c>
      <c r="F20" s="44" t="s">
        <v>0</v>
      </c>
    </row>
    <row r="21" spans="1:6" s="30" customFormat="1" ht="18.75" customHeight="1">
      <c r="A21" s="42"/>
      <c r="B21" s="45" t="s">
        <v>78</v>
      </c>
      <c r="C21" s="46"/>
      <c r="D21" s="43"/>
      <c r="E21" s="43"/>
      <c r="F21" s="24"/>
    </row>
    <row r="22" spans="1:6" s="49" customFormat="1" ht="24.75" customHeight="1">
      <c r="A22" s="47" t="s">
        <v>4</v>
      </c>
      <c r="B22" s="48" t="s">
        <v>84</v>
      </c>
      <c r="C22" s="37">
        <v>71452</v>
      </c>
      <c r="D22" s="44">
        <f>E22</f>
        <v>8220</v>
      </c>
      <c r="E22" s="44">
        <f>E25+E29+E30+E31+E32+E33+E34+E35+E36+E37+E38+E39+E40+E41+E42+E43+E44</f>
        <v>8220</v>
      </c>
      <c r="F22" s="44" t="s">
        <v>0</v>
      </c>
    </row>
    <row r="23" spans="1:6" s="30" customFormat="1" ht="54" customHeight="1">
      <c r="A23" s="47"/>
      <c r="B23" s="48" t="s">
        <v>375</v>
      </c>
      <c r="C23" s="46"/>
      <c r="D23" s="43"/>
      <c r="E23" s="24"/>
      <c r="F23" s="24"/>
    </row>
    <row r="24" spans="1:6" s="30" customFormat="1" ht="18.75" customHeight="1">
      <c r="A24" s="47"/>
      <c r="B24" s="48" t="s">
        <v>78</v>
      </c>
      <c r="C24" s="46"/>
      <c r="D24" s="43"/>
      <c r="E24" s="24"/>
      <c r="F24" s="24"/>
    </row>
    <row r="25" spans="1:6" s="49" customFormat="1" ht="54" customHeight="1">
      <c r="A25" s="50">
        <v>1132</v>
      </c>
      <c r="B25" s="51" t="s">
        <v>365</v>
      </c>
      <c r="C25" s="50"/>
      <c r="D25" s="217">
        <f>E25</f>
        <v>2000</v>
      </c>
      <c r="E25" s="219">
        <f>E27+E28</f>
        <v>2000</v>
      </c>
      <c r="F25" s="50" t="s">
        <v>0</v>
      </c>
    </row>
    <row r="26" spans="1:6" s="30" customFormat="1" ht="16.5" customHeight="1">
      <c r="A26" s="52"/>
      <c r="B26" s="53" t="s">
        <v>85</v>
      </c>
      <c r="C26" s="52"/>
      <c r="D26" s="218"/>
      <c r="E26" s="220"/>
      <c r="F26" s="52"/>
    </row>
    <row r="27" spans="1:6" s="30" customFormat="1" ht="21.75" customHeight="1">
      <c r="A27" s="54">
        <v>1133</v>
      </c>
      <c r="B27" s="55" t="s">
        <v>86</v>
      </c>
      <c r="C27" s="54"/>
      <c r="D27" s="56">
        <f>E27</f>
        <v>2000</v>
      </c>
      <c r="E27" s="56">
        <v>2000</v>
      </c>
      <c r="F27" s="54" t="s">
        <v>0</v>
      </c>
    </row>
    <row r="28" spans="1:6" s="30" customFormat="1" ht="21.75" customHeight="1">
      <c r="A28" s="54">
        <v>1134</v>
      </c>
      <c r="B28" s="55" t="s">
        <v>87</v>
      </c>
      <c r="C28" s="54"/>
      <c r="D28" s="56">
        <f>E28</f>
        <v>0</v>
      </c>
      <c r="E28" s="56"/>
      <c r="F28" s="54" t="s">
        <v>0</v>
      </c>
    </row>
    <row r="29" spans="1:6" s="30" customFormat="1" ht="116.25" customHeight="1">
      <c r="A29" s="54">
        <v>1135</v>
      </c>
      <c r="B29" s="57" t="s">
        <v>366</v>
      </c>
      <c r="C29" s="54"/>
      <c r="D29" s="56">
        <f>E29</f>
        <v>0</v>
      </c>
      <c r="E29" s="56"/>
      <c r="F29" s="54" t="s">
        <v>0</v>
      </c>
    </row>
    <row r="30" spans="1:6" s="30" customFormat="1" ht="41.25" customHeight="1">
      <c r="A30" s="54">
        <v>1136</v>
      </c>
      <c r="B30" s="55" t="s">
        <v>367</v>
      </c>
      <c r="C30" s="54"/>
      <c r="D30" s="56">
        <f t="shared" ref="D30:D32" si="0">E30</f>
        <v>50</v>
      </c>
      <c r="E30" s="56">
        <v>50</v>
      </c>
      <c r="F30" s="54" t="s">
        <v>0</v>
      </c>
    </row>
    <row r="31" spans="1:6" s="30" customFormat="1" ht="54.75" customHeight="1">
      <c r="A31" s="54">
        <v>1137</v>
      </c>
      <c r="B31" s="55" t="s">
        <v>88</v>
      </c>
      <c r="C31" s="54"/>
      <c r="D31" s="56">
        <f>E31</f>
        <v>4200</v>
      </c>
      <c r="E31" s="56">
        <v>4200</v>
      </c>
      <c r="F31" s="54" t="s">
        <v>0</v>
      </c>
    </row>
    <row r="32" spans="1:6" s="30" customFormat="1" ht="32.25" customHeight="1">
      <c r="A32" s="54">
        <v>1138</v>
      </c>
      <c r="B32" s="55" t="s">
        <v>89</v>
      </c>
      <c r="C32" s="54"/>
      <c r="D32" s="56">
        <f t="shared" si="0"/>
        <v>120</v>
      </c>
      <c r="E32" s="56">
        <v>120</v>
      </c>
      <c r="F32" s="54" t="s">
        <v>0</v>
      </c>
    </row>
    <row r="33" spans="1:9" s="30" customFormat="1" ht="72" customHeight="1">
      <c r="A33" s="54">
        <v>1139</v>
      </c>
      <c r="B33" s="55" t="s">
        <v>90</v>
      </c>
      <c r="C33" s="54"/>
      <c r="D33" s="56">
        <f>E33</f>
        <v>600</v>
      </c>
      <c r="E33" s="56">
        <v>600</v>
      </c>
      <c r="F33" s="54" t="s">
        <v>0</v>
      </c>
    </row>
    <row r="34" spans="1:9" s="30" customFormat="1" ht="72" customHeight="1">
      <c r="A34" s="54">
        <v>1140</v>
      </c>
      <c r="B34" s="55" t="s">
        <v>368</v>
      </c>
      <c r="C34" s="54"/>
      <c r="D34" s="56">
        <f t="shared" ref="D34:D45" si="1">E34</f>
        <v>50</v>
      </c>
      <c r="E34" s="56">
        <v>50</v>
      </c>
      <c r="F34" s="54" t="s">
        <v>0</v>
      </c>
    </row>
    <row r="35" spans="1:9" s="30" customFormat="1" ht="49.5" customHeight="1">
      <c r="A35" s="54">
        <v>1141</v>
      </c>
      <c r="B35" s="55" t="s">
        <v>91</v>
      </c>
      <c r="C35" s="54"/>
      <c r="D35" s="56">
        <f t="shared" si="1"/>
        <v>0</v>
      </c>
      <c r="E35" s="56"/>
      <c r="F35" s="54" t="s">
        <v>0</v>
      </c>
    </row>
    <row r="36" spans="1:9" s="30" customFormat="1" ht="35.25" customHeight="1">
      <c r="A36" s="54">
        <v>1142</v>
      </c>
      <c r="B36" s="55" t="s">
        <v>92</v>
      </c>
      <c r="C36" s="54"/>
      <c r="D36" s="56">
        <f t="shared" si="1"/>
        <v>500</v>
      </c>
      <c r="E36" s="56">
        <v>500</v>
      </c>
      <c r="F36" s="54" t="s">
        <v>0</v>
      </c>
    </row>
    <row r="37" spans="1:9" s="30" customFormat="1" ht="41.25" customHeight="1">
      <c r="A37" s="54">
        <v>1143</v>
      </c>
      <c r="B37" s="55" t="s">
        <v>369</v>
      </c>
      <c r="C37" s="54"/>
      <c r="D37" s="56">
        <f t="shared" si="1"/>
        <v>0</v>
      </c>
      <c r="E37" s="56">
        <v>0</v>
      </c>
      <c r="F37" s="54" t="s">
        <v>0</v>
      </c>
    </row>
    <row r="38" spans="1:9" s="30" customFormat="1" ht="55.5" customHeight="1">
      <c r="A38" s="54">
        <v>1144</v>
      </c>
      <c r="B38" s="55" t="s">
        <v>93</v>
      </c>
      <c r="C38" s="54"/>
      <c r="D38" s="56">
        <f t="shared" si="1"/>
        <v>0</v>
      </c>
      <c r="E38" s="56"/>
      <c r="F38" s="54" t="s">
        <v>0</v>
      </c>
    </row>
    <row r="39" spans="1:9" s="30" customFormat="1" ht="42" customHeight="1">
      <c r="A39" s="54">
        <v>1145</v>
      </c>
      <c r="B39" s="55" t="s">
        <v>94</v>
      </c>
      <c r="C39" s="54"/>
      <c r="D39" s="56">
        <f t="shared" si="1"/>
        <v>100</v>
      </c>
      <c r="E39" s="56">
        <v>100</v>
      </c>
      <c r="F39" s="54" t="s">
        <v>0</v>
      </c>
    </row>
    <row r="40" spans="1:9" s="30" customFormat="1" ht="36" customHeight="1">
      <c r="A40" s="54">
        <v>1146</v>
      </c>
      <c r="B40" s="55" t="s">
        <v>370</v>
      </c>
      <c r="C40" s="54"/>
      <c r="D40" s="56">
        <f t="shared" si="1"/>
        <v>0</v>
      </c>
      <c r="E40" s="56"/>
      <c r="F40" s="54" t="s">
        <v>0</v>
      </c>
    </row>
    <row r="41" spans="1:9" s="30" customFormat="1" ht="39.75" customHeight="1">
      <c r="A41" s="54">
        <v>1147</v>
      </c>
      <c r="B41" s="55" t="s">
        <v>371</v>
      </c>
      <c r="C41" s="54"/>
      <c r="D41" s="56">
        <f t="shared" si="1"/>
        <v>300</v>
      </c>
      <c r="E41" s="56">
        <v>300</v>
      </c>
      <c r="F41" s="54" t="s">
        <v>0</v>
      </c>
    </row>
    <row r="42" spans="1:9" s="30" customFormat="1" ht="37.5" customHeight="1">
      <c r="A42" s="54">
        <v>1148</v>
      </c>
      <c r="B42" s="55" t="s">
        <v>372</v>
      </c>
      <c r="C42" s="54"/>
      <c r="D42" s="56">
        <f t="shared" si="1"/>
        <v>300</v>
      </c>
      <c r="E42" s="56">
        <v>300</v>
      </c>
      <c r="F42" s="54" t="s">
        <v>0</v>
      </c>
    </row>
    <row r="43" spans="1:9" s="30" customFormat="1" ht="57" customHeight="1">
      <c r="A43" s="54">
        <v>1149</v>
      </c>
      <c r="B43" s="55" t="s">
        <v>373</v>
      </c>
      <c r="C43" s="54"/>
      <c r="D43" s="56">
        <f t="shared" si="1"/>
        <v>0</v>
      </c>
      <c r="E43" s="56"/>
      <c r="F43" s="54" t="s">
        <v>0</v>
      </c>
      <c r="I43" s="20"/>
    </row>
    <row r="44" spans="1:9" s="30" customFormat="1" ht="20.25" customHeight="1">
      <c r="A44" s="54">
        <v>1150</v>
      </c>
      <c r="B44" s="55" t="s">
        <v>374</v>
      </c>
      <c r="C44" s="54"/>
      <c r="D44" s="56">
        <f t="shared" si="1"/>
        <v>0</v>
      </c>
      <c r="E44" s="56"/>
      <c r="F44" s="54" t="s">
        <v>0</v>
      </c>
    </row>
    <row r="45" spans="1:9" s="30" customFormat="1" ht="36.75" customHeight="1">
      <c r="A45" s="38">
        <v>1150</v>
      </c>
      <c r="B45" s="2" t="s">
        <v>95</v>
      </c>
      <c r="C45" s="36">
        <v>7146</v>
      </c>
      <c r="D45" s="40">
        <f t="shared" si="1"/>
        <v>5300</v>
      </c>
      <c r="E45" s="40">
        <f>E47</f>
        <v>5300</v>
      </c>
      <c r="F45" s="44" t="s">
        <v>0</v>
      </c>
    </row>
    <row r="46" spans="1:9" s="30" customFormat="1" ht="15.75" customHeight="1">
      <c r="A46" s="42"/>
      <c r="B46" s="45" t="s">
        <v>78</v>
      </c>
      <c r="C46" s="46"/>
      <c r="D46" s="43"/>
      <c r="E46" s="43"/>
      <c r="F46" s="24"/>
    </row>
    <row r="47" spans="1:9" s="49" customFormat="1" ht="24.75" customHeight="1">
      <c r="A47" s="47" t="s">
        <v>5</v>
      </c>
      <c r="B47" s="48" t="s">
        <v>96</v>
      </c>
      <c r="C47" s="37"/>
      <c r="D47" s="44">
        <f>E47</f>
        <v>5300</v>
      </c>
      <c r="E47" s="44">
        <f>E50+E51</f>
        <v>5300</v>
      </c>
      <c r="F47" s="44" t="s">
        <v>0</v>
      </c>
    </row>
    <row r="48" spans="1:9" s="30" customFormat="1" ht="14.25" customHeight="1">
      <c r="A48" s="47"/>
      <c r="B48" s="48" t="s">
        <v>97</v>
      </c>
      <c r="C48" s="46"/>
      <c r="D48" s="43"/>
      <c r="E48" s="24"/>
      <c r="F48" s="24"/>
    </row>
    <row r="49" spans="1:6" s="30" customFormat="1" ht="18" customHeight="1">
      <c r="A49" s="47"/>
      <c r="B49" s="48" t="s">
        <v>78</v>
      </c>
      <c r="C49" s="46"/>
      <c r="D49" s="43"/>
      <c r="E49" s="24"/>
      <c r="F49" s="24"/>
    </row>
    <row r="50" spans="1:6" s="30" customFormat="1" ht="111" customHeight="1">
      <c r="A50" s="47" t="s">
        <v>6</v>
      </c>
      <c r="B50" s="58" t="s">
        <v>98</v>
      </c>
      <c r="C50" s="37"/>
      <c r="D50" s="24">
        <f>E50</f>
        <v>2100</v>
      </c>
      <c r="E50" s="24">
        <v>2100</v>
      </c>
      <c r="F50" s="24" t="s">
        <v>0</v>
      </c>
    </row>
    <row r="51" spans="1:6" s="30" customFormat="1" ht="81.75" customHeight="1">
      <c r="A51" s="42" t="s">
        <v>7</v>
      </c>
      <c r="B51" s="59" t="s">
        <v>99</v>
      </c>
      <c r="C51" s="37"/>
      <c r="D51" s="24">
        <f>E51</f>
        <v>3200</v>
      </c>
      <c r="E51" s="24">
        <v>3200</v>
      </c>
      <c r="F51" s="24" t="s">
        <v>0</v>
      </c>
    </row>
    <row r="52" spans="1:6" s="30" customFormat="1" ht="22.5" customHeight="1">
      <c r="A52" s="38">
        <v>1160</v>
      </c>
      <c r="B52" s="2" t="s">
        <v>100</v>
      </c>
      <c r="C52" s="36">
        <v>7161</v>
      </c>
      <c r="D52" s="40">
        <f>E52</f>
        <v>0</v>
      </c>
      <c r="E52" s="40">
        <f>E55+E60</f>
        <v>0</v>
      </c>
      <c r="F52" s="44" t="s">
        <v>0</v>
      </c>
    </row>
    <row r="53" spans="1:6" s="30" customFormat="1" ht="20.25" customHeight="1">
      <c r="A53" s="47"/>
      <c r="B53" s="48" t="s">
        <v>101</v>
      </c>
      <c r="C53" s="46"/>
      <c r="D53" s="43"/>
      <c r="E53" s="43"/>
      <c r="F53" s="24"/>
    </row>
    <row r="54" spans="1:6" s="30" customFormat="1" ht="20.25" customHeight="1">
      <c r="A54" s="42"/>
      <c r="B54" s="48" t="s">
        <v>78</v>
      </c>
      <c r="C54" s="46"/>
      <c r="D54" s="43"/>
      <c r="E54" s="43"/>
      <c r="F54" s="24"/>
    </row>
    <row r="55" spans="1:6" s="30" customFormat="1" ht="46.5" customHeight="1">
      <c r="A55" s="47" t="s">
        <v>8</v>
      </c>
      <c r="B55" s="48" t="s">
        <v>102</v>
      </c>
      <c r="C55" s="37"/>
      <c r="D55" s="24">
        <f>E55</f>
        <v>0</v>
      </c>
      <c r="E55" s="24">
        <f>E57+E58+E59</f>
        <v>0</v>
      </c>
      <c r="F55" s="24" t="s">
        <v>0</v>
      </c>
    </row>
    <row r="56" spans="1:6" s="30" customFormat="1" ht="18.75" customHeight="1">
      <c r="A56" s="47"/>
      <c r="B56" s="48" t="s">
        <v>103</v>
      </c>
      <c r="C56" s="46"/>
      <c r="D56" s="43"/>
      <c r="E56" s="24"/>
      <c r="F56" s="24"/>
    </row>
    <row r="57" spans="1:6" s="30" customFormat="1" ht="18.75" customHeight="1">
      <c r="A57" s="60" t="s">
        <v>9</v>
      </c>
      <c r="B57" s="58" t="s">
        <v>104</v>
      </c>
      <c r="C57" s="37"/>
      <c r="D57" s="24">
        <f>E57</f>
        <v>0</v>
      </c>
      <c r="E57" s="24"/>
      <c r="F57" s="24" t="s">
        <v>0</v>
      </c>
    </row>
    <row r="58" spans="1:6" s="30" customFormat="1" ht="18.75" customHeight="1">
      <c r="A58" s="60" t="s">
        <v>10</v>
      </c>
      <c r="B58" s="58" t="s">
        <v>105</v>
      </c>
      <c r="C58" s="37"/>
      <c r="D58" s="24">
        <f>E58</f>
        <v>0</v>
      </c>
      <c r="E58" s="24"/>
      <c r="F58" s="24" t="s">
        <v>0</v>
      </c>
    </row>
    <row r="59" spans="1:6" s="30" customFormat="1" ht="87" customHeight="1">
      <c r="A59" s="60" t="s">
        <v>11</v>
      </c>
      <c r="B59" s="58" t="s">
        <v>74</v>
      </c>
      <c r="C59" s="37"/>
      <c r="D59" s="24">
        <f>E59</f>
        <v>0</v>
      </c>
      <c r="E59" s="24"/>
      <c r="F59" s="24" t="s">
        <v>0</v>
      </c>
    </row>
    <row r="60" spans="1:6" s="30" customFormat="1" ht="84.75" customHeight="1">
      <c r="A60" s="60" t="s">
        <v>12</v>
      </c>
      <c r="B60" s="48" t="s">
        <v>106</v>
      </c>
      <c r="C60" s="37"/>
      <c r="D60" s="24">
        <f>E60</f>
        <v>0</v>
      </c>
      <c r="E60" s="24"/>
      <c r="F60" s="24" t="s">
        <v>0</v>
      </c>
    </row>
    <row r="61" spans="1:6" s="30" customFormat="1" ht="31.5" customHeight="1">
      <c r="A61" s="38">
        <v>1200</v>
      </c>
      <c r="B61" s="2" t="s">
        <v>107</v>
      </c>
      <c r="C61" s="36">
        <v>7300</v>
      </c>
      <c r="D61" s="40">
        <f>E61+F61</f>
        <v>1464256.906</v>
      </c>
      <c r="E61" s="40">
        <f>E64+E70+E76</f>
        <v>1326450.706</v>
      </c>
      <c r="F61" s="44">
        <f>F67+F73+F86</f>
        <v>137806.20000000001</v>
      </c>
    </row>
    <row r="62" spans="1:6" s="30" customFormat="1" ht="33" customHeight="1">
      <c r="A62" s="42"/>
      <c r="B62" s="45" t="s">
        <v>108</v>
      </c>
      <c r="C62" s="46"/>
      <c r="D62" s="43"/>
      <c r="E62" s="43"/>
      <c r="F62" s="24"/>
    </row>
    <row r="63" spans="1:6" s="30" customFormat="1" ht="19.5" customHeight="1">
      <c r="A63" s="42"/>
      <c r="B63" s="45" t="s">
        <v>78</v>
      </c>
      <c r="C63" s="46"/>
      <c r="D63" s="43"/>
      <c r="E63" s="43"/>
      <c r="F63" s="24"/>
    </row>
    <row r="64" spans="1:6" s="30" customFormat="1" ht="45.75" customHeight="1">
      <c r="A64" s="38">
        <v>1210</v>
      </c>
      <c r="B64" s="2" t="s">
        <v>109</v>
      </c>
      <c r="C64" s="36">
        <v>7311</v>
      </c>
      <c r="D64" s="40">
        <f>E64</f>
        <v>0</v>
      </c>
      <c r="E64" s="40">
        <f>E66</f>
        <v>0</v>
      </c>
      <c r="F64" s="44" t="s">
        <v>0</v>
      </c>
    </row>
    <row r="65" spans="1:6" s="30" customFormat="1" ht="21" customHeight="1">
      <c r="A65" s="42"/>
      <c r="B65" s="45" t="s">
        <v>78</v>
      </c>
      <c r="C65" s="46"/>
      <c r="D65" s="43"/>
      <c r="E65" s="43"/>
      <c r="F65" s="24"/>
    </row>
    <row r="66" spans="1:6" s="30" customFormat="1" ht="75" customHeight="1">
      <c r="A66" s="47" t="s">
        <v>13</v>
      </c>
      <c r="B66" s="48" t="s">
        <v>110</v>
      </c>
      <c r="C66" s="61"/>
      <c r="D66" s="24">
        <f>E66</f>
        <v>0</v>
      </c>
      <c r="E66" s="24"/>
      <c r="F66" s="24" t="s">
        <v>0</v>
      </c>
    </row>
    <row r="67" spans="1:6" s="30" customFormat="1" ht="36.75" customHeight="1">
      <c r="A67" s="62" t="s">
        <v>14</v>
      </c>
      <c r="B67" s="2" t="s">
        <v>111</v>
      </c>
      <c r="C67" s="63">
        <v>7312</v>
      </c>
      <c r="D67" s="44">
        <f>F67</f>
        <v>0</v>
      </c>
      <c r="E67" s="44" t="s">
        <v>0</v>
      </c>
      <c r="F67" s="24">
        <f>F69</f>
        <v>0</v>
      </c>
    </row>
    <row r="68" spans="1:6" s="30" customFormat="1" ht="21" customHeight="1">
      <c r="A68" s="62"/>
      <c r="B68" s="45" t="s">
        <v>78</v>
      </c>
      <c r="C68" s="36"/>
      <c r="D68" s="44"/>
      <c r="E68" s="44"/>
      <c r="F68" s="44"/>
    </row>
    <row r="69" spans="1:6" s="30" customFormat="1" ht="75" customHeight="1">
      <c r="A69" s="42" t="s">
        <v>15</v>
      </c>
      <c r="B69" s="48" t="s">
        <v>112</v>
      </c>
      <c r="C69" s="61"/>
      <c r="D69" s="24">
        <f>F69</f>
        <v>0</v>
      </c>
      <c r="E69" s="24" t="s">
        <v>0</v>
      </c>
      <c r="F69" s="24"/>
    </row>
    <row r="70" spans="1:6" s="30" customFormat="1" ht="36.75" customHeight="1">
      <c r="A70" s="62" t="s">
        <v>16</v>
      </c>
      <c r="B70" s="2" t="s">
        <v>113</v>
      </c>
      <c r="C70" s="63">
        <v>7321</v>
      </c>
      <c r="D70" s="44">
        <f>E70</f>
        <v>0</v>
      </c>
      <c r="E70" s="44">
        <f>E72</f>
        <v>0</v>
      </c>
      <c r="F70" s="44" t="s">
        <v>0</v>
      </c>
    </row>
    <row r="71" spans="1:6" s="30" customFormat="1" ht="16.5">
      <c r="A71" s="62"/>
      <c r="B71" s="45" t="s">
        <v>78</v>
      </c>
      <c r="C71" s="36"/>
      <c r="D71" s="44"/>
      <c r="E71" s="44"/>
      <c r="F71" s="44"/>
    </row>
    <row r="72" spans="1:6" s="30" customFormat="1" ht="77.25" customHeight="1">
      <c r="A72" s="47" t="s">
        <v>17</v>
      </c>
      <c r="B72" s="48" t="s">
        <v>114</v>
      </c>
      <c r="C72" s="61"/>
      <c r="D72" s="24">
        <f>E72</f>
        <v>0</v>
      </c>
      <c r="E72" s="24"/>
      <c r="F72" s="24" t="s">
        <v>0</v>
      </c>
    </row>
    <row r="73" spans="1:6" s="30" customFormat="1" ht="36.75" customHeight="1">
      <c r="A73" s="62" t="s">
        <v>18</v>
      </c>
      <c r="B73" s="2" t="s">
        <v>115</v>
      </c>
      <c r="C73" s="63">
        <v>7322</v>
      </c>
      <c r="D73" s="44">
        <f>F73</f>
        <v>0</v>
      </c>
      <c r="E73" s="44" t="s">
        <v>0</v>
      </c>
      <c r="F73" s="24">
        <f>F75</f>
        <v>0</v>
      </c>
    </row>
    <row r="74" spans="1:6" s="30" customFormat="1" ht="21" customHeight="1">
      <c r="A74" s="62"/>
      <c r="B74" s="45" t="s">
        <v>78</v>
      </c>
      <c r="C74" s="36"/>
      <c r="D74" s="44"/>
      <c r="E74" s="44"/>
      <c r="F74" s="44"/>
    </row>
    <row r="75" spans="1:6" s="30" customFormat="1" ht="66" customHeight="1">
      <c r="A75" s="47" t="s">
        <v>19</v>
      </c>
      <c r="B75" s="48" t="s">
        <v>116</v>
      </c>
      <c r="C75" s="61"/>
      <c r="D75" s="24">
        <f>F75</f>
        <v>0</v>
      </c>
      <c r="E75" s="24" t="s">
        <v>0</v>
      </c>
      <c r="F75" s="24"/>
    </row>
    <row r="76" spans="1:6" s="30" customFormat="1" ht="36.75" customHeight="1">
      <c r="A76" s="38">
        <v>1250</v>
      </c>
      <c r="B76" s="2" t="s">
        <v>117</v>
      </c>
      <c r="C76" s="36">
        <v>7331</v>
      </c>
      <c r="D76" s="40">
        <f>E76</f>
        <v>1326450.706</v>
      </c>
      <c r="E76" s="40">
        <f>E79+E80+E84+E85+E82+E83</f>
        <v>1326450.706</v>
      </c>
      <c r="F76" s="44" t="s">
        <v>0</v>
      </c>
    </row>
    <row r="77" spans="1:6" s="30" customFormat="1" ht="21.75" customHeight="1">
      <c r="A77" s="42"/>
      <c r="B77" s="45" t="s">
        <v>118</v>
      </c>
      <c r="C77" s="46"/>
      <c r="D77" s="43"/>
      <c r="E77" s="43"/>
      <c r="F77" s="24"/>
    </row>
    <row r="78" spans="1:6" s="30" customFormat="1" ht="16.5" customHeight="1">
      <c r="A78" s="42"/>
      <c r="B78" s="45" t="s">
        <v>85</v>
      </c>
      <c r="C78" s="46"/>
      <c r="D78" s="43"/>
      <c r="E78" s="43"/>
      <c r="F78" s="24"/>
    </row>
    <row r="79" spans="1:6" s="30" customFormat="1" ht="37.5" customHeight="1">
      <c r="A79" s="47" t="s">
        <v>20</v>
      </c>
      <c r="B79" s="48" t="s">
        <v>119</v>
      </c>
      <c r="C79" s="37"/>
      <c r="D79" s="24">
        <f>E79</f>
        <v>1323135.3</v>
      </c>
      <c r="E79" s="24">
        <v>1323135.3</v>
      </c>
      <c r="F79" s="24" t="s">
        <v>0</v>
      </c>
    </row>
    <row r="80" spans="1:6" s="30" customFormat="1" ht="45" customHeight="1">
      <c r="A80" s="47" t="s">
        <v>21</v>
      </c>
      <c r="B80" s="48" t="s">
        <v>120</v>
      </c>
      <c r="C80" s="61"/>
      <c r="D80" s="24">
        <f>E80</f>
        <v>0</v>
      </c>
      <c r="E80" s="24">
        <v>0</v>
      </c>
      <c r="F80" s="24" t="s">
        <v>0</v>
      </c>
    </row>
    <row r="81" spans="1:6" s="30" customFormat="1" ht="34.5" customHeight="1">
      <c r="A81" s="47"/>
      <c r="B81" s="59" t="s">
        <v>78</v>
      </c>
      <c r="C81" s="61"/>
      <c r="D81" s="24"/>
      <c r="E81" s="24"/>
      <c r="F81" s="24"/>
    </row>
    <row r="82" spans="1:6" s="30" customFormat="1" ht="73.5" customHeight="1">
      <c r="A82" s="47" t="s">
        <v>22</v>
      </c>
      <c r="B82" s="64" t="s">
        <v>121</v>
      </c>
      <c r="C82" s="37"/>
      <c r="D82" s="24">
        <f>E82</f>
        <v>0</v>
      </c>
      <c r="E82" s="24"/>
      <c r="F82" s="24" t="s">
        <v>0</v>
      </c>
    </row>
    <row r="83" spans="1:6" s="30" customFormat="1" ht="41.25" customHeight="1">
      <c r="A83" s="47" t="s">
        <v>23</v>
      </c>
      <c r="B83" s="64" t="s">
        <v>122</v>
      </c>
      <c r="C83" s="37"/>
      <c r="D83" s="24">
        <f>E83</f>
        <v>46.606000000000002</v>
      </c>
      <c r="E83" s="44">
        <v>46.606000000000002</v>
      </c>
      <c r="F83" s="24" t="s">
        <v>0</v>
      </c>
    </row>
    <row r="84" spans="1:6" s="30" customFormat="1" ht="42" customHeight="1">
      <c r="A84" s="47" t="s">
        <v>24</v>
      </c>
      <c r="B84" s="48" t="s">
        <v>123</v>
      </c>
      <c r="C84" s="61"/>
      <c r="D84" s="44">
        <f>E84</f>
        <v>3268.8</v>
      </c>
      <c r="E84" s="44">
        <f>3268.8</f>
        <v>3268.8</v>
      </c>
      <c r="F84" s="24" t="s">
        <v>0</v>
      </c>
    </row>
    <row r="85" spans="1:6" s="30" customFormat="1" ht="57.75" customHeight="1">
      <c r="A85" s="47" t="s">
        <v>25</v>
      </c>
      <c r="B85" s="48" t="s">
        <v>124</v>
      </c>
      <c r="C85" s="61"/>
      <c r="D85" s="24">
        <f>E85</f>
        <v>0</v>
      </c>
      <c r="E85" s="24"/>
      <c r="F85" s="24" t="s">
        <v>0</v>
      </c>
    </row>
    <row r="86" spans="1:6" s="30" customFormat="1" ht="36.75" customHeight="1">
      <c r="A86" s="38">
        <v>1260</v>
      </c>
      <c r="B86" s="2" t="s">
        <v>125</v>
      </c>
      <c r="C86" s="36">
        <v>7332</v>
      </c>
      <c r="D86" s="40">
        <f>F86</f>
        <v>137806.20000000001</v>
      </c>
      <c r="E86" s="44" t="s">
        <v>0</v>
      </c>
      <c r="F86" s="44">
        <f>F89+F90</f>
        <v>137806.20000000001</v>
      </c>
    </row>
    <row r="87" spans="1:6" s="30" customFormat="1" ht="24" customHeight="1">
      <c r="A87" s="42"/>
      <c r="B87" s="45" t="s">
        <v>126</v>
      </c>
      <c r="C87" s="46"/>
      <c r="D87" s="43"/>
      <c r="E87" s="24"/>
      <c r="F87" s="24"/>
    </row>
    <row r="88" spans="1:6" s="30" customFormat="1" ht="17.25" customHeight="1">
      <c r="A88" s="42"/>
      <c r="B88" s="45" t="s">
        <v>78</v>
      </c>
      <c r="C88" s="46"/>
      <c r="D88" s="43"/>
      <c r="E88" s="24"/>
      <c r="F88" s="24"/>
    </row>
    <row r="89" spans="1:6" s="30" customFormat="1" ht="36.75" customHeight="1">
      <c r="A89" s="47" t="s">
        <v>26</v>
      </c>
      <c r="B89" s="48" t="s">
        <v>127</v>
      </c>
      <c r="C89" s="61"/>
      <c r="D89" s="44">
        <f>F89</f>
        <v>137806.20000000001</v>
      </c>
      <c r="E89" s="44" t="s">
        <v>0</v>
      </c>
      <c r="F89" s="44">
        <f>18977.3+40896+24640+53292.9</f>
        <v>137806.20000000001</v>
      </c>
    </row>
    <row r="90" spans="1:6" s="30" customFormat="1" ht="36.75" customHeight="1">
      <c r="A90" s="47" t="s">
        <v>27</v>
      </c>
      <c r="B90" s="48" t="s">
        <v>128</v>
      </c>
      <c r="C90" s="61"/>
      <c r="D90" s="65">
        <f>F90</f>
        <v>0</v>
      </c>
      <c r="E90" s="24" t="s">
        <v>0</v>
      </c>
      <c r="F90" s="65"/>
    </row>
    <row r="91" spans="1:6" s="30" customFormat="1" ht="22.5" customHeight="1">
      <c r="A91" s="38">
        <v>1300</v>
      </c>
      <c r="B91" s="2" t="s">
        <v>129</v>
      </c>
      <c r="C91" s="36">
        <v>7400</v>
      </c>
      <c r="D91" s="40">
        <f>E91+F91-F145</f>
        <v>172893.55</v>
      </c>
      <c r="E91" s="40">
        <f>E97+E100+E107+E113+E126+E131+E141</f>
        <v>133921.54999999999</v>
      </c>
      <c r="F91" s="44">
        <f>F94+F136+F141</f>
        <v>158972</v>
      </c>
    </row>
    <row r="92" spans="1:6" s="30" customFormat="1" ht="36.75" customHeight="1">
      <c r="A92" s="42"/>
      <c r="B92" s="45" t="s">
        <v>130</v>
      </c>
      <c r="C92" s="46"/>
      <c r="D92" s="43"/>
      <c r="E92" s="43"/>
      <c r="F92" s="24"/>
    </row>
    <row r="93" spans="1:6" s="30" customFormat="1" ht="16.5" customHeight="1">
      <c r="A93" s="42"/>
      <c r="B93" s="45" t="s">
        <v>78</v>
      </c>
      <c r="C93" s="46"/>
      <c r="D93" s="43"/>
      <c r="E93" s="43"/>
      <c r="F93" s="24"/>
    </row>
    <row r="94" spans="1:6" s="30" customFormat="1" ht="21" customHeight="1">
      <c r="A94" s="38">
        <v>1310</v>
      </c>
      <c r="B94" s="2" t="s">
        <v>131</v>
      </c>
      <c r="C94" s="36">
        <v>7411</v>
      </c>
      <c r="D94" s="40">
        <f>F94</f>
        <v>0</v>
      </c>
      <c r="E94" s="44" t="s">
        <v>0</v>
      </c>
      <c r="F94" s="44">
        <f>F96</f>
        <v>0</v>
      </c>
    </row>
    <row r="95" spans="1:6" s="30" customFormat="1" ht="15.75" customHeight="1">
      <c r="A95" s="42"/>
      <c r="B95" s="45" t="s">
        <v>78</v>
      </c>
      <c r="C95" s="46"/>
      <c r="D95" s="43"/>
      <c r="E95" s="24"/>
      <c r="F95" s="24"/>
    </row>
    <row r="96" spans="1:6" s="30" customFormat="1" ht="55.5" customHeight="1">
      <c r="A96" s="47" t="s">
        <v>28</v>
      </c>
      <c r="B96" s="48" t="s">
        <v>132</v>
      </c>
      <c r="C96" s="61"/>
      <c r="D96" s="24">
        <f>F96</f>
        <v>0</v>
      </c>
      <c r="E96" s="24" t="s">
        <v>0</v>
      </c>
      <c r="F96" s="24"/>
    </row>
    <row r="97" spans="1:6" s="30" customFormat="1" ht="21" customHeight="1">
      <c r="A97" s="38">
        <v>1320</v>
      </c>
      <c r="B97" s="2" t="s">
        <v>133</v>
      </c>
      <c r="C97" s="36">
        <v>7412</v>
      </c>
      <c r="D97" s="40">
        <f>E97</f>
        <v>0</v>
      </c>
      <c r="E97" s="40">
        <f>E99</f>
        <v>0</v>
      </c>
      <c r="F97" s="44" t="s">
        <v>0</v>
      </c>
    </row>
    <row r="98" spans="1:6" s="30" customFormat="1" ht="16.5" customHeight="1">
      <c r="A98" s="42"/>
      <c r="B98" s="45" t="s">
        <v>78</v>
      </c>
      <c r="C98" s="46"/>
      <c r="D98" s="43"/>
      <c r="E98" s="43"/>
      <c r="F98" s="24"/>
    </row>
    <row r="99" spans="1:6" s="30" customFormat="1" ht="56.25" customHeight="1">
      <c r="A99" s="47" t="s">
        <v>29</v>
      </c>
      <c r="B99" s="48" t="s">
        <v>134</v>
      </c>
      <c r="C99" s="61"/>
      <c r="D99" s="24">
        <f>E99</f>
        <v>0</v>
      </c>
      <c r="E99" s="24"/>
      <c r="F99" s="24" t="s">
        <v>0</v>
      </c>
    </row>
    <row r="100" spans="1:6" s="30" customFormat="1" ht="24" customHeight="1">
      <c r="A100" s="38">
        <v>1330</v>
      </c>
      <c r="B100" s="2" t="s">
        <v>135</v>
      </c>
      <c r="C100" s="36">
        <v>7415</v>
      </c>
      <c r="D100" s="40">
        <f>E100</f>
        <v>17950</v>
      </c>
      <c r="E100" s="40">
        <f>E103+E104+E105+E106</f>
        <v>17950</v>
      </c>
      <c r="F100" s="44" t="s">
        <v>0</v>
      </c>
    </row>
    <row r="101" spans="1:6" s="30" customFormat="1" ht="24" customHeight="1">
      <c r="A101" s="42"/>
      <c r="B101" s="45" t="s">
        <v>136</v>
      </c>
      <c r="C101" s="46"/>
      <c r="D101" s="43"/>
      <c r="E101" s="43"/>
      <c r="F101" s="24"/>
    </row>
    <row r="102" spans="1:6" s="30" customFormat="1" ht="17.25" customHeight="1">
      <c r="A102" s="42"/>
      <c r="B102" s="45" t="s">
        <v>78</v>
      </c>
      <c r="C102" s="46"/>
      <c r="D102" s="43"/>
      <c r="E102" s="43"/>
      <c r="F102" s="24"/>
    </row>
    <row r="103" spans="1:6" s="30" customFormat="1" ht="32.25" customHeight="1">
      <c r="A103" s="47" t="s">
        <v>30</v>
      </c>
      <c r="B103" s="48" t="s">
        <v>137</v>
      </c>
      <c r="C103" s="61"/>
      <c r="D103" s="24">
        <f>E103</f>
        <v>9450</v>
      </c>
      <c r="E103" s="24">
        <v>9450</v>
      </c>
      <c r="F103" s="24" t="s">
        <v>0</v>
      </c>
    </row>
    <row r="104" spans="1:6" s="30" customFormat="1" ht="47.25" customHeight="1">
      <c r="A104" s="47" t="s">
        <v>31</v>
      </c>
      <c r="B104" s="48" t="s">
        <v>138</v>
      </c>
      <c r="C104" s="61"/>
      <c r="D104" s="24">
        <f>E104</f>
        <v>500</v>
      </c>
      <c r="E104" s="24">
        <v>500</v>
      </c>
      <c r="F104" s="24" t="s">
        <v>0</v>
      </c>
    </row>
    <row r="105" spans="1:6" s="30" customFormat="1" ht="66.75" customHeight="1">
      <c r="A105" s="47" t="s">
        <v>32</v>
      </c>
      <c r="B105" s="48" t="s">
        <v>139</v>
      </c>
      <c r="C105" s="61"/>
      <c r="D105" s="24">
        <f>E105</f>
        <v>0</v>
      </c>
      <c r="E105" s="24"/>
      <c r="F105" s="24" t="s">
        <v>0</v>
      </c>
    </row>
    <row r="106" spans="1:6" s="30" customFormat="1" ht="21.75" customHeight="1">
      <c r="A106" s="42" t="s">
        <v>33</v>
      </c>
      <c r="B106" s="48" t="s">
        <v>140</v>
      </c>
      <c r="C106" s="61"/>
      <c r="D106" s="24">
        <f>E106</f>
        <v>8000</v>
      </c>
      <c r="E106" s="24">
        <v>8000</v>
      </c>
      <c r="F106" s="24" t="s">
        <v>0</v>
      </c>
    </row>
    <row r="107" spans="1:6" s="30" customFormat="1" ht="36.75" customHeight="1">
      <c r="A107" s="38">
        <v>1340</v>
      </c>
      <c r="B107" s="2" t="s">
        <v>141</v>
      </c>
      <c r="C107" s="36">
        <v>7421</v>
      </c>
      <c r="D107" s="40">
        <f>E107</f>
        <v>1999</v>
      </c>
      <c r="E107" s="40">
        <v>1999</v>
      </c>
      <c r="F107" s="44" t="s">
        <v>0</v>
      </c>
    </row>
    <row r="108" spans="1:6" s="30" customFormat="1" ht="27.75" customHeight="1">
      <c r="A108" s="42"/>
      <c r="B108" s="45" t="s">
        <v>142</v>
      </c>
      <c r="C108" s="46"/>
      <c r="D108" s="43"/>
      <c r="E108" s="43"/>
      <c r="F108" s="24"/>
    </row>
    <row r="109" spans="1:6" s="30" customFormat="1" ht="18" customHeight="1">
      <c r="A109" s="42"/>
      <c r="B109" s="45" t="s">
        <v>78</v>
      </c>
      <c r="C109" s="46"/>
      <c r="D109" s="43"/>
      <c r="E109" s="43"/>
      <c r="F109" s="24"/>
    </row>
    <row r="110" spans="1:6" s="30" customFormat="1" ht="110.25" customHeight="1">
      <c r="A110" s="47" t="s">
        <v>34</v>
      </c>
      <c r="B110" s="48" t="s">
        <v>143</v>
      </c>
      <c r="C110" s="61"/>
      <c r="D110" s="24">
        <f>E110</f>
        <v>0</v>
      </c>
      <c r="E110" s="24"/>
      <c r="F110" s="24" t="s">
        <v>0</v>
      </c>
    </row>
    <row r="111" spans="1:6" s="30" customFormat="1" ht="73.5" customHeight="1">
      <c r="A111" s="47" t="s">
        <v>35</v>
      </c>
      <c r="B111" s="48" t="s">
        <v>144</v>
      </c>
      <c r="C111" s="37"/>
      <c r="D111" s="24">
        <f>E111</f>
        <v>1999</v>
      </c>
      <c r="E111" s="24">
        <v>1999</v>
      </c>
      <c r="F111" s="24" t="s">
        <v>0</v>
      </c>
    </row>
    <row r="112" spans="1:6" s="30" customFormat="1" ht="69.75" customHeight="1">
      <c r="A112" s="47" t="s">
        <v>36</v>
      </c>
      <c r="B112" s="48" t="s">
        <v>145</v>
      </c>
      <c r="C112" s="37"/>
      <c r="D112" s="24">
        <f>E112</f>
        <v>0</v>
      </c>
      <c r="E112" s="24"/>
      <c r="F112" s="24" t="s">
        <v>0</v>
      </c>
    </row>
    <row r="113" spans="1:6" s="30" customFormat="1" ht="29.25" customHeight="1">
      <c r="A113" s="38">
        <v>1350</v>
      </c>
      <c r="B113" s="2" t="s">
        <v>146</v>
      </c>
      <c r="C113" s="36">
        <v>7422</v>
      </c>
      <c r="D113" s="40">
        <f>E113</f>
        <v>94500</v>
      </c>
      <c r="E113" s="40">
        <f>E116+E125</f>
        <v>94500</v>
      </c>
      <c r="F113" s="44" t="s">
        <v>0</v>
      </c>
    </row>
    <row r="114" spans="1:6" s="30" customFormat="1" ht="18" customHeight="1">
      <c r="A114" s="42"/>
      <c r="B114" s="45" t="s">
        <v>147</v>
      </c>
      <c r="C114" s="46"/>
      <c r="D114" s="43"/>
      <c r="E114" s="43"/>
      <c r="F114" s="24"/>
    </row>
    <row r="115" spans="1:6" s="30" customFormat="1" ht="18" customHeight="1">
      <c r="A115" s="42"/>
      <c r="B115" s="45" t="s">
        <v>78</v>
      </c>
      <c r="C115" s="46"/>
      <c r="D115" s="43"/>
      <c r="E115" s="43"/>
      <c r="F115" s="24"/>
    </row>
    <row r="116" spans="1:6" s="30" customFormat="1" ht="18" customHeight="1">
      <c r="A116" s="47" t="s">
        <v>37</v>
      </c>
      <c r="B116" s="48" t="s">
        <v>148</v>
      </c>
      <c r="C116" s="2"/>
      <c r="D116" s="24">
        <f>E116</f>
        <v>87500</v>
      </c>
      <c r="E116" s="44">
        <f>SUM(E117:E124)</f>
        <v>87500</v>
      </c>
      <c r="F116" s="24" t="s">
        <v>0</v>
      </c>
    </row>
    <row r="117" spans="1:6" s="30" customFormat="1" ht="42.75" customHeight="1">
      <c r="A117" s="47"/>
      <c r="B117" s="66" t="s">
        <v>391</v>
      </c>
      <c r="C117" s="2"/>
      <c r="D117" s="24"/>
      <c r="E117" s="44">
        <v>3000</v>
      </c>
      <c r="F117" s="24"/>
    </row>
    <row r="118" spans="1:6" s="30" customFormat="1" ht="30.75" customHeight="1">
      <c r="A118" s="47"/>
      <c r="B118" s="66" t="s">
        <v>392</v>
      </c>
      <c r="C118" s="2"/>
      <c r="D118" s="24"/>
      <c r="E118" s="44">
        <v>500</v>
      </c>
      <c r="F118" s="24"/>
    </row>
    <row r="119" spans="1:6" s="30" customFormat="1" ht="39" customHeight="1">
      <c r="A119" s="47"/>
      <c r="B119" s="66" t="s">
        <v>393</v>
      </c>
      <c r="C119" s="2"/>
      <c r="D119" s="24"/>
      <c r="E119" s="44">
        <v>20000</v>
      </c>
      <c r="F119" s="24"/>
    </row>
    <row r="120" spans="1:6" s="30" customFormat="1" ht="39" customHeight="1">
      <c r="A120" s="47"/>
      <c r="B120" s="66" t="s">
        <v>401</v>
      </c>
      <c r="C120" s="2"/>
      <c r="D120" s="24"/>
      <c r="E120" s="44">
        <v>17000</v>
      </c>
      <c r="F120" s="24"/>
    </row>
    <row r="121" spans="1:6" s="30" customFormat="1" ht="30.75" customHeight="1">
      <c r="A121" s="47"/>
      <c r="B121" s="66" t="s">
        <v>394</v>
      </c>
      <c r="C121" s="2"/>
      <c r="D121" s="24"/>
      <c r="E121" s="44">
        <v>25200</v>
      </c>
      <c r="F121" s="24"/>
    </row>
    <row r="122" spans="1:6" s="30" customFormat="1" ht="55.5" customHeight="1">
      <c r="A122" s="47"/>
      <c r="B122" s="66" t="s">
        <v>395</v>
      </c>
      <c r="C122" s="2"/>
      <c r="D122" s="24"/>
      <c r="E122" s="44">
        <v>2500</v>
      </c>
      <c r="F122" s="24"/>
    </row>
    <row r="123" spans="1:6" s="30" customFormat="1" ht="18" customHeight="1">
      <c r="A123" s="47"/>
      <c r="B123" s="66" t="s">
        <v>396</v>
      </c>
      <c r="C123" s="2"/>
      <c r="D123" s="24"/>
      <c r="E123" s="44">
        <v>300</v>
      </c>
      <c r="F123" s="24"/>
    </row>
    <row r="124" spans="1:6" s="30" customFormat="1" ht="18" customHeight="1">
      <c r="A124" s="47"/>
      <c r="B124" s="66" t="s">
        <v>397</v>
      </c>
      <c r="C124" s="2"/>
      <c r="D124" s="24"/>
      <c r="E124" s="44">
        <v>19000</v>
      </c>
      <c r="F124" s="24"/>
    </row>
    <row r="125" spans="1:6" s="30" customFormat="1" ht="41.25" customHeight="1">
      <c r="A125" s="47" t="s">
        <v>38</v>
      </c>
      <c r="B125" s="48" t="s">
        <v>149</v>
      </c>
      <c r="C125" s="37"/>
      <c r="D125" s="24">
        <f>E125</f>
        <v>7000</v>
      </c>
      <c r="E125" s="24">
        <v>7000</v>
      </c>
      <c r="F125" s="24" t="s">
        <v>0</v>
      </c>
    </row>
    <row r="126" spans="1:6" s="30" customFormat="1" ht="32.25" customHeight="1">
      <c r="A126" s="38">
        <v>1360</v>
      </c>
      <c r="B126" s="2" t="s">
        <v>150</v>
      </c>
      <c r="C126" s="36">
        <v>7431</v>
      </c>
      <c r="D126" s="40">
        <f>E126</f>
        <v>2500</v>
      </c>
      <c r="E126" s="40">
        <f>E129+E130</f>
        <v>2500</v>
      </c>
      <c r="F126" s="44" t="s">
        <v>0</v>
      </c>
    </row>
    <row r="127" spans="1:6" s="30" customFormat="1" ht="18" customHeight="1">
      <c r="A127" s="42"/>
      <c r="B127" s="45" t="s">
        <v>151</v>
      </c>
      <c r="C127" s="46"/>
      <c r="D127" s="43"/>
      <c r="E127" s="43"/>
      <c r="F127" s="24"/>
    </row>
    <row r="128" spans="1:6" s="30" customFormat="1" ht="15" customHeight="1">
      <c r="A128" s="42"/>
      <c r="B128" s="45" t="s">
        <v>78</v>
      </c>
      <c r="C128" s="46"/>
      <c r="D128" s="43"/>
      <c r="E128" s="43"/>
      <c r="F128" s="24"/>
    </row>
    <row r="129" spans="1:6" s="30" customFormat="1" ht="66.75" customHeight="1">
      <c r="A129" s="47" t="s">
        <v>39</v>
      </c>
      <c r="B129" s="48" t="s">
        <v>152</v>
      </c>
      <c r="C129" s="61"/>
      <c r="D129" s="24">
        <f>E129</f>
        <v>2500</v>
      </c>
      <c r="E129" s="24">
        <v>2500</v>
      </c>
      <c r="F129" s="24" t="s">
        <v>0</v>
      </c>
    </row>
    <row r="130" spans="1:6" s="30" customFormat="1" ht="60" customHeight="1">
      <c r="A130" s="47" t="s">
        <v>40</v>
      </c>
      <c r="B130" s="48" t="s">
        <v>153</v>
      </c>
      <c r="C130" s="61"/>
      <c r="D130" s="24">
        <f>E130</f>
        <v>0</v>
      </c>
      <c r="E130" s="24"/>
      <c r="F130" s="24" t="s">
        <v>0</v>
      </c>
    </row>
    <row r="131" spans="1:6" s="30" customFormat="1" ht="27" customHeight="1">
      <c r="A131" s="38">
        <v>1370</v>
      </c>
      <c r="B131" s="2" t="s">
        <v>154</v>
      </c>
      <c r="C131" s="36">
        <v>7441</v>
      </c>
      <c r="D131" s="24">
        <f>E131</f>
        <v>0</v>
      </c>
      <c r="E131" s="24">
        <f>E134+E135</f>
        <v>0</v>
      </c>
      <c r="F131" s="44" t="s">
        <v>0</v>
      </c>
    </row>
    <row r="132" spans="1:6" s="30" customFormat="1" ht="17.25" customHeight="1">
      <c r="A132" s="42"/>
      <c r="B132" s="45" t="s">
        <v>155</v>
      </c>
      <c r="C132" s="46"/>
      <c r="D132" s="43"/>
      <c r="E132" s="24"/>
      <c r="F132" s="24"/>
    </row>
    <row r="133" spans="1:6" s="30" customFormat="1" ht="19.5" customHeight="1">
      <c r="A133" s="42"/>
      <c r="B133" s="45" t="s">
        <v>78</v>
      </c>
      <c r="C133" s="46"/>
      <c r="D133" s="43"/>
      <c r="E133" s="24"/>
      <c r="F133" s="24"/>
    </row>
    <row r="134" spans="1:6" s="30" customFormat="1" ht="84.75" customHeight="1">
      <c r="A134" s="42" t="s">
        <v>41</v>
      </c>
      <c r="B134" s="48" t="s">
        <v>156</v>
      </c>
      <c r="C134" s="61"/>
      <c r="D134" s="24">
        <f>E134</f>
        <v>0</v>
      </c>
      <c r="E134" s="65"/>
      <c r="F134" s="24" t="s">
        <v>0</v>
      </c>
    </row>
    <row r="135" spans="1:6" s="30" customFormat="1" ht="122.25" customHeight="1">
      <c r="A135" s="47" t="s">
        <v>73</v>
      </c>
      <c r="B135" s="48" t="s">
        <v>157</v>
      </c>
      <c r="C135" s="61"/>
      <c r="D135" s="24">
        <f>E135</f>
        <v>0</v>
      </c>
      <c r="E135" s="24"/>
      <c r="F135" s="24" t="s">
        <v>0</v>
      </c>
    </row>
    <row r="136" spans="1:6" s="30" customFormat="1" ht="29.25" customHeight="1">
      <c r="A136" s="38">
        <v>1380</v>
      </c>
      <c r="B136" s="2" t="s">
        <v>158</v>
      </c>
      <c r="C136" s="36">
        <v>7442</v>
      </c>
      <c r="D136" s="40">
        <f>F136</f>
        <v>38972</v>
      </c>
      <c r="E136" s="44" t="s">
        <v>0</v>
      </c>
      <c r="F136" s="44">
        <f>F139+F140</f>
        <v>38972</v>
      </c>
    </row>
    <row r="137" spans="1:6" s="30" customFormat="1" ht="16.5" customHeight="1">
      <c r="A137" s="42"/>
      <c r="B137" s="45" t="s">
        <v>159</v>
      </c>
      <c r="C137" s="46"/>
      <c r="D137" s="43"/>
      <c r="E137" s="24"/>
      <c r="F137" s="24"/>
    </row>
    <row r="138" spans="1:6" s="30" customFormat="1" ht="16.5" customHeight="1">
      <c r="A138" s="42"/>
      <c r="B138" s="45" t="s">
        <v>78</v>
      </c>
      <c r="C138" s="46"/>
      <c r="D138" s="43"/>
      <c r="E138" s="24"/>
      <c r="F138" s="24"/>
    </row>
    <row r="139" spans="1:6" s="30" customFormat="1" ht="129" customHeight="1">
      <c r="A139" s="47" t="s">
        <v>42</v>
      </c>
      <c r="B139" s="48" t="s">
        <v>160</v>
      </c>
      <c r="C139" s="61"/>
      <c r="D139" s="24">
        <f>F139</f>
        <v>0</v>
      </c>
      <c r="E139" s="24" t="s">
        <v>0</v>
      </c>
      <c r="F139" s="24"/>
    </row>
    <row r="140" spans="1:6" s="30" customFormat="1" ht="130.5" customHeight="1">
      <c r="A140" s="47" t="s">
        <v>43</v>
      </c>
      <c r="B140" s="48" t="s">
        <v>161</v>
      </c>
      <c r="C140" s="61"/>
      <c r="D140" s="24">
        <f>F140</f>
        <v>38972</v>
      </c>
      <c r="E140" s="24" t="s">
        <v>0</v>
      </c>
      <c r="F140" s="198">
        <f>20000+18972</f>
        <v>38972</v>
      </c>
    </row>
    <row r="141" spans="1:6" s="30" customFormat="1" ht="27.75" customHeight="1">
      <c r="A141" s="62" t="s">
        <v>44</v>
      </c>
      <c r="B141" s="2" t="s">
        <v>162</v>
      </c>
      <c r="C141" s="36">
        <v>7451</v>
      </c>
      <c r="D141" s="40">
        <f>E141+F141</f>
        <v>136972.54999999999</v>
      </c>
      <c r="E141" s="40">
        <f>E146</f>
        <v>16972.55</v>
      </c>
      <c r="F141" s="44">
        <f>F144+F145+F146</f>
        <v>120000</v>
      </c>
    </row>
    <row r="142" spans="1:6" s="30" customFormat="1" ht="16.5" customHeight="1">
      <c r="A142" s="47"/>
      <c r="B142" s="45" t="s">
        <v>163</v>
      </c>
      <c r="C142" s="36"/>
      <c r="D142" s="43"/>
      <c r="E142" s="43"/>
      <c r="F142" s="24"/>
    </row>
    <row r="143" spans="1:6" s="30" customFormat="1" ht="16.5" customHeight="1">
      <c r="A143" s="47"/>
      <c r="B143" s="45" t="s">
        <v>78</v>
      </c>
      <c r="C143" s="36"/>
      <c r="D143" s="43"/>
      <c r="E143" s="43"/>
      <c r="F143" s="24"/>
    </row>
    <row r="144" spans="1:6" s="30" customFormat="1" ht="36" customHeight="1">
      <c r="A144" s="47" t="s">
        <v>45</v>
      </c>
      <c r="B144" s="48" t="s">
        <v>164</v>
      </c>
      <c r="C144" s="61"/>
      <c r="D144" s="24">
        <f>F144</f>
        <v>0</v>
      </c>
      <c r="E144" s="24" t="s">
        <v>0</v>
      </c>
      <c r="F144" s="24"/>
    </row>
    <row r="145" spans="1:6" s="30" customFormat="1" ht="36.75" customHeight="1">
      <c r="A145" s="47" t="s">
        <v>46</v>
      </c>
      <c r="B145" s="48" t="s">
        <v>165</v>
      </c>
      <c r="C145" s="61"/>
      <c r="D145" s="24">
        <f>F145</f>
        <v>120000</v>
      </c>
      <c r="E145" s="24" t="s">
        <v>0</v>
      </c>
      <c r="F145" s="197">
        <v>120000</v>
      </c>
    </row>
    <row r="146" spans="1:6" s="30" customFormat="1" ht="36" customHeight="1">
      <c r="A146" s="47" t="s">
        <v>47</v>
      </c>
      <c r="B146" s="48" t="s">
        <v>166</v>
      </c>
      <c r="C146" s="61"/>
      <c r="D146" s="44">
        <f>E146+F146</f>
        <v>16972.55</v>
      </c>
      <c r="E146" s="44">
        <f>3000+7061.4+600+1553.55+3965+792.6</f>
        <v>16972.55</v>
      </c>
      <c r="F146" s="24"/>
    </row>
    <row r="147" spans="1:6" ht="14.25" customHeight="1">
      <c r="A147" s="67"/>
      <c r="B147" s="68"/>
      <c r="C147" s="68"/>
    </row>
    <row r="148" spans="1:6" ht="14.25" customHeight="1">
      <c r="A148" s="67"/>
      <c r="B148" s="68"/>
      <c r="C148" s="68"/>
    </row>
    <row r="149" spans="1:6" ht="10.5" customHeight="1">
      <c r="A149" s="67"/>
      <c r="B149" s="68"/>
      <c r="C149" s="68"/>
    </row>
    <row r="150" spans="1:6" ht="30.75" customHeight="1">
      <c r="A150" s="49"/>
      <c r="B150" s="209" t="s">
        <v>48</v>
      </c>
      <c r="C150" s="209"/>
      <c r="D150" s="209"/>
      <c r="E150" s="209"/>
      <c r="F150" s="209"/>
    </row>
    <row r="151" spans="1:6" ht="42.75" customHeight="1">
      <c r="A151" s="49"/>
      <c r="B151" s="209" t="s">
        <v>398</v>
      </c>
      <c r="C151" s="209"/>
      <c r="D151" s="209"/>
      <c r="E151" s="209"/>
      <c r="F151" s="209"/>
    </row>
    <row r="152" spans="1:6" s="70" customFormat="1" ht="17.25" customHeight="1">
      <c r="A152" s="69"/>
      <c r="B152" s="31"/>
      <c r="C152" s="31"/>
      <c r="E152" s="77"/>
    </row>
    <row r="153" spans="1:6" ht="79.5" customHeight="1">
      <c r="A153" s="71" t="s">
        <v>169</v>
      </c>
      <c r="B153" s="221" t="s">
        <v>49</v>
      </c>
      <c r="C153" s="222"/>
      <c r="D153" s="34" t="s">
        <v>50</v>
      </c>
      <c r="E153" s="43" t="s">
        <v>51</v>
      </c>
      <c r="F153" s="34" t="s">
        <v>52</v>
      </c>
    </row>
    <row r="154" spans="1:6" ht="18.75" customHeight="1">
      <c r="A154" s="72" t="s">
        <v>399</v>
      </c>
      <c r="B154" s="207"/>
      <c r="C154" s="208"/>
      <c r="D154" s="34"/>
      <c r="E154" s="43"/>
      <c r="F154" s="34"/>
    </row>
    <row r="155" spans="1:6" s="70" customFormat="1" ht="33" customHeight="1">
      <c r="A155" s="73">
        <v>1</v>
      </c>
      <c r="B155" s="221" t="s">
        <v>80</v>
      </c>
      <c r="C155" s="222"/>
      <c r="D155" s="43">
        <v>8259</v>
      </c>
      <c r="E155" s="43">
        <v>7242.5</v>
      </c>
      <c r="F155" s="43">
        <v>2527</v>
      </c>
    </row>
    <row r="156" spans="1:6" s="70" customFormat="1" ht="26.25" customHeight="1">
      <c r="A156" s="73">
        <v>2</v>
      </c>
      <c r="B156" s="221" t="s">
        <v>53</v>
      </c>
      <c r="C156" s="222"/>
      <c r="D156" s="43">
        <v>90659.5</v>
      </c>
      <c r="E156" s="43">
        <v>85807</v>
      </c>
      <c r="F156" s="43">
        <v>59240.6</v>
      </c>
    </row>
    <row r="157" spans="1:6" s="70" customFormat="1" ht="23.25" customHeight="1">
      <c r="A157" s="73">
        <v>3</v>
      </c>
      <c r="B157" s="221" t="s">
        <v>54</v>
      </c>
      <c r="C157" s="222"/>
      <c r="D157" s="43">
        <v>47425.8</v>
      </c>
      <c r="E157" s="43">
        <v>32503</v>
      </c>
      <c r="F157" s="43">
        <v>76579</v>
      </c>
    </row>
    <row r="158" spans="1:6" s="70" customFormat="1" ht="23.25" customHeight="1">
      <c r="A158" s="73">
        <v>4</v>
      </c>
      <c r="B158" s="221" t="s">
        <v>55</v>
      </c>
      <c r="C158" s="222"/>
      <c r="D158" s="43">
        <v>2567.8000000000002</v>
      </c>
      <c r="E158" s="43">
        <v>4622.2</v>
      </c>
      <c r="F158" s="43">
        <v>9131</v>
      </c>
    </row>
    <row r="159" spans="1:6" s="70" customFormat="1" ht="23.25" customHeight="1">
      <c r="A159" s="73">
        <v>5</v>
      </c>
      <c r="B159" s="221" t="s">
        <v>56</v>
      </c>
      <c r="C159" s="222"/>
      <c r="D159" s="43">
        <v>1621.7</v>
      </c>
      <c r="E159" s="43">
        <v>2334</v>
      </c>
      <c r="F159" s="43">
        <v>7399.3</v>
      </c>
    </row>
    <row r="160" spans="1:6" ht="6" customHeight="1">
      <c r="B160" s="68"/>
      <c r="C160" s="68"/>
    </row>
    <row r="161" spans="2:3" ht="36.75" customHeight="1">
      <c r="B161" s="68"/>
      <c r="C161" s="68"/>
    </row>
    <row r="162" spans="2:3" ht="36.75" customHeight="1">
      <c r="B162" s="68"/>
      <c r="C162" s="68"/>
    </row>
    <row r="163" spans="2:3" ht="36.75" customHeight="1">
      <c r="B163" s="68"/>
      <c r="C163" s="68"/>
    </row>
    <row r="164" spans="2:3" ht="36.75" customHeight="1">
      <c r="B164" s="68"/>
      <c r="C164" s="68"/>
    </row>
    <row r="165" spans="2:3" ht="36.75" customHeight="1">
      <c r="B165" s="68"/>
      <c r="C165" s="68"/>
    </row>
    <row r="166" spans="2:3" ht="36.75" customHeight="1">
      <c r="B166" s="68"/>
      <c r="C166" s="68"/>
    </row>
    <row r="167" spans="2:3" ht="36.75" customHeight="1">
      <c r="B167" s="68"/>
      <c r="C167" s="68"/>
    </row>
    <row r="168" spans="2:3" ht="36.75" customHeight="1">
      <c r="B168" s="68"/>
      <c r="C168" s="68"/>
    </row>
    <row r="169" spans="2:3" ht="36.75" customHeight="1">
      <c r="B169" s="68"/>
      <c r="C169" s="68"/>
    </row>
    <row r="170" spans="2:3" ht="36.75" customHeight="1">
      <c r="B170" s="68"/>
      <c r="C170" s="68"/>
    </row>
    <row r="171" spans="2:3" ht="36.75" customHeight="1">
      <c r="B171" s="68"/>
      <c r="C171" s="68"/>
    </row>
    <row r="172" spans="2:3" ht="36.75" customHeight="1">
      <c r="B172" s="68"/>
      <c r="C172" s="68"/>
    </row>
    <row r="173" spans="2:3" ht="36.75" customHeight="1">
      <c r="B173" s="68"/>
      <c r="C173" s="68"/>
    </row>
    <row r="174" spans="2:3" ht="36.75" customHeight="1">
      <c r="B174" s="68"/>
      <c r="C174" s="68"/>
    </row>
    <row r="175" spans="2:3" ht="36.75" customHeight="1">
      <c r="B175" s="68"/>
      <c r="C175" s="68"/>
    </row>
    <row r="176" spans="2:3" ht="36.75" customHeight="1">
      <c r="B176" s="68"/>
      <c r="C176" s="68"/>
    </row>
    <row r="177" spans="2:3" ht="36.75" customHeight="1">
      <c r="B177" s="68"/>
      <c r="C177" s="68"/>
    </row>
    <row r="178" spans="2:3" ht="36.75" customHeight="1">
      <c r="B178" s="68"/>
      <c r="C178" s="68"/>
    </row>
    <row r="179" spans="2:3" ht="36.75" customHeight="1">
      <c r="B179" s="68"/>
      <c r="C179" s="68"/>
    </row>
    <row r="180" spans="2:3" ht="36.75" customHeight="1">
      <c r="B180" s="68"/>
      <c r="C180" s="68"/>
    </row>
    <row r="181" spans="2:3" ht="36.75" customHeight="1">
      <c r="B181" s="68"/>
      <c r="C181" s="68"/>
    </row>
    <row r="182" spans="2:3" ht="36.75" customHeight="1">
      <c r="B182" s="68"/>
      <c r="C182" s="68"/>
    </row>
    <row r="183" spans="2:3" ht="36.75" customHeight="1">
      <c r="B183" s="68"/>
      <c r="C183" s="68"/>
    </row>
    <row r="184" spans="2:3" ht="36.75" customHeight="1">
      <c r="B184" s="68"/>
      <c r="C184" s="68"/>
    </row>
    <row r="185" spans="2:3" ht="36.75" customHeight="1">
      <c r="B185" s="68"/>
      <c r="C185" s="68"/>
    </row>
    <row r="186" spans="2:3" ht="36.75" customHeight="1">
      <c r="B186" s="68"/>
      <c r="C186" s="68"/>
    </row>
    <row r="187" spans="2:3" ht="36.75" customHeight="1">
      <c r="B187" s="68"/>
      <c r="C187" s="68"/>
    </row>
    <row r="188" spans="2:3" ht="36.75" customHeight="1">
      <c r="B188" s="68"/>
      <c r="C188" s="68"/>
    </row>
    <row r="189" spans="2:3" ht="36.75" customHeight="1">
      <c r="B189" s="68"/>
      <c r="C189" s="68"/>
    </row>
    <row r="190" spans="2:3" ht="36.75" customHeight="1">
      <c r="B190" s="68"/>
      <c r="C190" s="68"/>
    </row>
    <row r="191" spans="2:3" ht="36.75" customHeight="1">
      <c r="B191" s="68"/>
      <c r="C191" s="68"/>
    </row>
    <row r="192" spans="2:3" ht="36.75" customHeight="1">
      <c r="B192" s="68"/>
      <c r="C192" s="68"/>
    </row>
    <row r="193" spans="2:3" ht="36.75" customHeight="1">
      <c r="B193" s="68"/>
      <c r="C193" s="68"/>
    </row>
    <row r="194" spans="2:3" ht="36.75" customHeight="1">
      <c r="B194" s="68"/>
      <c r="C194" s="68"/>
    </row>
    <row r="195" spans="2:3" ht="36.75" customHeight="1">
      <c r="B195" s="68"/>
      <c r="C195" s="68"/>
    </row>
    <row r="196" spans="2:3" ht="36.75" customHeight="1">
      <c r="B196" s="68"/>
      <c r="C196" s="68"/>
    </row>
    <row r="197" spans="2:3" ht="36.75" customHeight="1">
      <c r="B197" s="68"/>
      <c r="C197" s="68"/>
    </row>
    <row r="198" spans="2:3" ht="36.75" customHeight="1">
      <c r="B198" s="68"/>
      <c r="C198" s="68"/>
    </row>
    <row r="199" spans="2:3" ht="36.75" customHeight="1">
      <c r="B199" s="68"/>
      <c r="C199" s="68"/>
    </row>
    <row r="200" spans="2:3" ht="36.75" customHeight="1">
      <c r="B200" s="68"/>
      <c r="C200" s="68"/>
    </row>
    <row r="201" spans="2:3" ht="36.75" customHeight="1">
      <c r="B201" s="68"/>
      <c r="C201" s="68"/>
    </row>
    <row r="202" spans="2:3" ht="36.75" customHeight="1">
      <c r="B202" s="68"/>
      <c r="C202" s="68"/>
    </row>
    <row r="203" spans="2:3" ht="36.75" customHeight="1">
      <c r="B203" s="68"/>
      <c r="C203" s="68"/>
    </row>
    <row r="204" spans="2:3" ht="36.75" customHeight="1">
      <c r="B204" s="68"/>
      <c r="C204" s="68"/>
    </row>
    <row r="205" spans="2:3" ht="36.75" customHeight="1">
      <c r="B205" s="68"/>
      <c r="C205" s="68"/>
    </row>
    <row r="206" spans="2:3" ht="36.75" customHeight="1">
      <c r="C206" s="68"/>
    </row>
    <row r="207" spans="2:3" ht="36.75" customHeight="1">
      <c r="C207" s="68"/>
    </row>
    <row r="208" spans="2:3" ht="36.75" customHeight="1">
      <c r="C208" s="68"/>
    </row>
    <row r="209" spans="3:3" ht="36.75" customHeight="1">
      <c r="C209" s="68"/>
    </row>
    <row r="210" spans="3:3" ht="36.75" customHeight="1">
      <c r="C210" s="68"/>
    </row>
    <row r="211" spans="3:3" ht="36.75" customHeight="1">
      <c r="C211" s="68"/>
    </row>
    <row r="212" spans="3:3" ht="36.75" customHeight="1">
      <c r="C212" s="68"/>
    </row>
    <row r="213" spans="3:3" ht="36.75" customHeight="1">
      <c r="C213" s="68"/>
    </row>
    <row r="214" spans="3:3" ht="36.75" customHeight="1">
      <c r="C214" s="68"/>
    </row>
    <row r="215" spans="3:3" ht="36.75" customHeight="1">
      <c r="C215" s="68"/>
    </row>
    <row r="216" spans="3:3" ht="36.75" customHeight="1">
      <c r="C216" s="68"/>
    </row>
    <row r="217" spans="3:3" ht="36.75" customHeight="1">
      <c r="C217" s="68"/>
    </row>
    <row r="218" spans="3:3" ht="36.75" customHeight="1">
      <c r="C218" s="68"/>
    </row>
    <row r="219" spans="3:3" ht="36.75" customHeight="1">
      <c r="C219" s="68"/>
    </row>
    <row r="220" spans="3:3" ht="36.75" customHeight="1">
      <c r="C220" s="68"/>
    </row>
    <row r="221" spans="3:3" ht="36.75" customHeight="1">
      <c r="C221" s="68"/>
    </row>
    <row r="222" spans="3:3" ht="36.75" customHeight="1">
      <c r="C222" s="68"/>
    </row>
    <row r="223" spans="3:3" ht="36.75" customHeight="1">
      <c r="C223" s="68"/>
    </row>
    <row r="224" spans="3:3" ht="36.75" customHeight="1">
      <c r="C224" s="68"/>
    </row>
    <row r="225" spans="3:3" ht="36.75" customHeight="1">
      <c r="C225" s="68"/>
    </row>
    <row r="226" spans="3:3" ht="36.75" customHeight="1">
      <c r="C226" s="68"/>
    </row>
    <row r="227" spans="3:3" ht="36.75" customHeight="1">
      <c r="C227" s="68"/>
    </row>
    <row r="228" spans="3:3" ht="36.75" customHeight="1">
      <c r="C228" s="68"/>
    </row>
    <row r="229" spans="3:3" ht="36.75" customHeight="1">
      <c r="C229" s="68"/>
    </row>
    <row r="230" spans="3:3" ht="36.75" customHeight="1">
      <c r="C230" s="68"/>
    </row>
    <row r="231" spans="3:3" ht="36.75" customHeight="1">
      <c r="C231" s="68"/>
    </row>
    <row r="232" spans="3:3" ht="36.75" customHeight="1">
      <c r="C232" s="68"/>
    </row>
    <row r="233" spans="3:3" ht="36.75" customHeight="1">
      <c r="C233" s="68"/>
    </row>
    <row r="234" spans="3:3" ht="36.75" customHeight="1">
      <c r="C234" s="68"/>
    </row>
    <row r="235" spans="3:3" ht="36.75" customHeight="1">
      <c r="C235" s="68"/>
    </row>
    <row r="236" spans="3:3" ht="36.75" customHeight="1">
      <c r="C236" s="68"/>
    </row>
    <row r="237" spans="3:3" ht="36.75" customHeight="1">
      <c r="C237" s="68"/>
    </row>
    <row r="238" spans="3:3" ht="36.75" customHeight="1">
      <c r="C238" s="68"/>
    </row>
    <row r="239" spans="3:3" ht="36.75" customHeight="1">
      <c r="C239" s="68"/>
    </row>
    <row r="240" spans="3:3" ht="36.75" customHeight="1">
      <c r="C240" s="68"/>
    </row>
    <row r="241" spans="3:3" ht="36.75" customHeight="1">
      <c r="C241" s="68"/>
    </row>
    <row r="242" spans="3:3" ht="36.75" customHeight="1">
      <c r="C242" s="68"/>
    </row>
    <row r="243" spans="3:3" ht="36.75" customHeight="1">
      <c r="C243" s="68"/>
    </row>
    <row r="244" spans="3:3" ht="36.75" customHeight="1">
      <c r="C244" s="68"/>
    </row>
    <row r="245" spans="3:3" ht="36.75" customHeight="1">
      <c r="C245" s="68"/>
    </row>
    <row r="246" spans="3:3" ht="36.75" customHeight="1">
      <c r="C246" s="68"/>
    </row>
    <row r="247" spans="3:3" ht="36.75" customHeight="1">
      <c r="C247" s="68"/>
    </row>
    <row r="248" spans="3:3" ht="36.75" customHeight="1">
      <c r="C248" s="68"/>
    </row>
    <row r="249" spans="3:3" ht="36.75" customHeight="1">
      <c r="C249" s="68"/>
    </row>
    <row r="250" spans="3:3" ht="36.75" customHeight="1">
      <c r="C250" s="68"/>
    </row>
    <row r="251" spans="3:3" ht="36.75" customHeight="1">
      <c r="C251" s="68"/>
    </row>
    <row r="252" spans="3:3" ht="36.75" customHeight="1">
      <c r="C252" s="68"/>
    </row>
    <row r="253" spans="3:3" ht="36.75" customHeight="1">
      <c r="C253" s="68"/>
    </row>
    <row r="254" spans="3:3" ht="36.75" customHeight="1">
      <c r="C254" s="68"/>
    </row>
    <row r="255" spans="3:3" ht="36.75" customHeight="1">
      <c r="C255" s="68"/>
    </row>
    <row r="256" spans="3:3" ht="36.75" customHeight="1">
      <c r="C256" s="68"/>
    </row>
    <row r="257" spans="3:3" ht="36.75" customHeight="1">
      <c r="C257" s="68"/>
    </row>
    <row r="258" spans="3:3" ht="36.75" customHeight="1">
      <c r="C258" s="68"/>
    </row>
    <row r="259" spans="3:3" ht="36.75" customHeight="1">
      <c r="C259" s="68"/>
    </row>
    <row r="260" spans="3:3" ht="36.75" customHeight="1">
      <c r="C260" s="68"/>
    </row>
    <row r="261" spans="3:3" ht="36.75" customHeight="1">
      <c r="C261" s="68"/>
    </row>
    <row r="262" spans="3:3" ht="36.75" customHeight="1">
      <c r="C262" s="68"/>
    </row>
    <row r="263" spans="3:3" ht="36.75" customHeight="1">
      <c r="C263" s="68"/>
    </row>
    <row r="264" spans="3:3" ht="36.75" customHeight="1">
      <c r="C264" s="68"/>
    </row>
    <row r="265" spans="3:3" ht="36.75" customHeight="1">
      <c r="C265" s="68"/>
    </row>
    <row r="266" spans="3:3" ht="36.75" customHeight="1">
      <c r="C266" s="68"/>
    </row>
    <row r="267" spans="3:3" ht="36.75" customHeight="1">
      <c r="C267" s="68"/>
    </row>
    <row r="268" spans="3:3" ht="36.75" customHeight="1">
      <c r="C268" s="68"/>
    </row>
    <row r="269" spans="3:3" ht="36.75" customHeight="1">
      <c r="C269" s="68"/>
    </row>
    <row r="270" spans="3:3" ht="36.75" customHeight="1">
      <c r="C270" s="68"/>
    </row>
    <row r="271" spans="3:3" ht="36.75" customHeight="1">
      <c r="C271" s="68"/>
    </row>
    <row r="272" spans="3:3" ht="36.75" customHeight="1">
      <c r="C272" s="68"/>
    </row>
    <row r="273" spans="3:3" ht="36.75" customHeight="1">
      <c r="C273" s="68"/>
    </row>
    <row r="274" spans="3:3" ht="36.75" customHeight="1">
      <c r="C274" s="68"/>
    </row>
    <row r="275" spans="3:3" ht="36.75" customHeight="1">
      <c r="C275" s="68"/>
    </row>
    <row r="276" spans="3:3" ht="36.75" customHeight="1">
      <c r="C276" s="68"/>
    </row>
    <row r="277" spans="3:3" ht="36.75" customHeight="1">
      <c r="C277" s="68"/>
    </row>
    <row r="278" spans="3:3" ht="36.75" customHeight="1">
      <c r="C278" s="68"/>
    </row>
    <row r="279" spans="3:3" ht="36.75" customHeight="1">
      <c r="C279" s="68"/>
    </row>
    <row r="280" spans="3:3" ht="36.75" customHeight="1">
      <c r="C280" s="68"/>
    </row>
    <row r="281" spans="3:3" ht="36.75" customHeight="1">
      <c r="C281" s="68"/>
    </row>
    <row r="282" spans="3:3" ht="36.75" customHeight="1">
      <c r="C282" s="68"/>
    </row>
    <row r="283" spans="3:3" ht="36.75" customHeight="1">
      <c r="C283" s="68"/>
    </row>
    <row r="284" spans="3:3" ht="36.75" customHeight="1">
      <c r="C284" s="68"/>
    </row>
    <row r="285" spans="3:3" ht="36.75" customHeight="1">
      <c r="C285" s="68"/>
    </row>
    <row r="286" spans="3:3" ht="36.75" customHeight="1">
      <c r="C286" s="68"/>
    </row>
    <row r="287" spans="3:3" ht="36.75" customHeight="1">
      <c r="C287" s="68"/>
    </row>
    <row r="288" spans="3:3" ht="36.75" customHeight="1">
      <c r="C288" s="68"/>
    </row>
    <row r="289" spans="3:3" ht="36.75" customHeight="1">
      <c r="C289" s="68"/>
    </row>
    <row r="290" spans="3:3" ht="36.75" customHeight="1">
      <c r="C290" s="68"/>
    </row>
    <row r="291" spans="3:3" ht="36.75" customHeight="1">
      <c r="C291" s="68"/>
    </row>
    <row r="292" spans="3:3" ht="36.75" customHeight="1">
      <c r="C292" s="68"/>
    </row>
    <row r="293" spans="3:3" ht="36.75" customHeight="1">
      <c r="C293" s="68"/>
    </row>
    <row r="294" spans="3:3" ht="36.75" customHeight="1">
      <c r="C294" s="68"/>
    </row>
    <row r="295" spans="3:3" ht="36.75" customHeight="1">
      <c r="C295" s="68"/>
    </row>
    <row r="296" spans="3:3" ht="36.75" customHeight="1">
      <c r="C296" s="68"/>
    </row>
    <row r="297" spans="3:3" ht="36.75" customHeight="1">
      <c r="C297" s="68"/>
    </row>
    <row r="298" spans="3:3" ht="36.75" customHeight="1">
      <c r="C298" s="68"/>
    </row>
    <row r="299" spans="3:3" ht="36.75" customHeight="1">
      <c r="C299" s="68"/>
    </row>
    <row r="300" spans="3:3" ht="36.75" customHeight="1">
      <c r="C300" s="68"/>
    </row>
    <row r="301" spans="3:3" ht="36.75" customHeight="1">
      <c r="C301" s="68"/>
    </row>
    <row r="302" spans="3:3" ht="36.75" customHeight="1">
      <c r="C302" s="68"/>
    </row>
    <row r="303" spans="3:3" ht="36.75" customHeight="1">
      <c r="C303" s="68"/>
    </row>
    <row r="304" spans="3:3" ht="36.75" customHeight="1">
      <c r="C304" s="68"/>
    </row>
    <row r="305" spans="3:3" ht="36.75" customHeight="1">
      <c r="C305" s="68"/>
    </row>
    <row r="306" spans="3:3" ht="36.75" customHeight="1">
      <c r="C306" s="68"/>
    </row>
    <row r="307" spans="3:3" ht="36.75" customHeight="1">
      <c r="C307" s="68"/>
    </row>
    <row r="308" spans="3:3" ht="36.75" customHeight="1">
      <c r="C308" s="68"/>
    </row>
    <row r="309" spans="3:3" ht="36.75" customHeight="1">
      <c r="C309" s="68"/>
    </row>
    <row r="310" spans="3:3" ht="36.75" customHeight="1">
      <c r="C310" s="68"/>
    </row>
    <row r="311" spans="3:3" ht="36.75" customHeight="1">
      <c r="C311" s="68"/>
    </row>
    <row r="312" spans="3:3" ht="36.75" customHeight="1">
      <c r="C312" s="68"/>
    </row>
    <row r="313" spans="3:3" ht="36.75" customHeight="1">
      <c r="C313" s="68"/>
    </row>
    <row r="314" spans="3:3" ht="36.75" customHeight="1">
      <c r="C314" s="68"/>
    </row>
    <row r="315" spans="3:3" ht="36.75" customHeight="1">
      <c r="C315" s="68"/>
    </row>
    <row r="316" spans="3:3" ht="36.75" customHeight="1">
      <c r="C316" s="68"/>
    </row>
    <row r="317" spans="3:3" ht="36.75" customHeight="1">
      <c r="C317" s="68"/>
    </row>
    <row r="318" spans="3:3" ht="36.75" customHeight="1">
      <c r="C318" s="68"/>
    </row>
    <row r="319" spans="3:3" ht="36.75" customHeight="1">
      <c r="C319" s="68"/>
    </row>
    <row r="320" spans="3:3" ht="36.75" customHeight="1">
      <c r="C320" s="68"/>
    </row>
    <row r="321" spans="3:3" ht="36.75" customHeight="1">
      <c r="C321" s="68"/>
    </row>
    <row r="322" spans="3:3" ht="36.75" customHeight="1">
      <c r="C322" s="68"/>
    </row>
    <row r="323" spans="3:3" ht="36.75" customHeight="1">
      <c r="C323" s="68"/>
    </row>
    <row r="324" spans="3:3" ht="36.75" customHeight="1">
      <c r="C324" s="68"/>
    </row>
    <row r="325" spans="3:3" ht="36.75" customHeight="1">
      <c r="C325" s="68"/>
    </row>
    <row r="326" spans="3:3" ht="36.75" customHeight="1">
      <c r="C326" s="68"/>
    </row>
    <row r="327" spans="3:3" ht="36.75" customHeight="1">
      <c r="C327" s="68"/>
    </row>
    <row r="328" spans="3:3" ht="36.75" customHeight="1">
      <c r="C328" s="68"/>
    </row>
    <row r="329" spans="3:3" ht="36.75" customHeight="1">
      <c r="C329" s="68"/>
    </row>
    <row r="330" spans="3:3" ht="36.75" customHeight="1">
      <c r="C330" s="68"/>
    </row>
    <row r="331" spans="3:3" ht="36.75" customHeight="1">
      <c r="C331" s="68"/>
    </row>
    <row r="332" spans="3:3" ht="36.75" customHeight="1">
      <c r="C332" s="68"/>
    </row>
    <row r="333" spans="3:3" ht="36.75" customHeight="1">
      <c r="C333" s="68"/>
    </row>
    <row r="334" spans="3:3" ht="36.75" customHeight="1">
      <c r="C334" s="68"/>
    </row>
    <row r="335" spans="3:3" ht="36.75" customHeight="1">
      <c r="C335" s="68"/>
    </row>
    <row r="336" spans="3:3" ht="36.75" customHeight="1">
      <c r="C336" s="68"/>
    </row>
    <row r="337" spans="3:3" ht="36.75" customHeight="1">
      <c r="C337" s="68"/>
    </row>
    <row r="338" spans="3:3" ht="36.75" customHeight="1">
      <c r="C338" s="68"/>
    </row>
    <row r="339" spans="3:3" ht="36.75" customHeight="1">
      <c r="C339" s="68"/>
    </row>
    <row r="340" spans="3:3" ht="36.75" customHeight="1">
      <c r="C340" s="68"/>
    </row>
    <row r="341" spans="3:3" ht="36.75" customHeight="1">
      <c r="C341" s="68"/>
    </row>
    <row r="342" spans="3:3" ht="36.75" customHeight="1">
      <c r="C342" s="68"/>
    </row>
    <row r="343" spans="3:3" ht="36.75" customHeight="1">
      <c r="C343" s="68"/>
    </row>
    <row r="344" spans="3:3" ht="36.75" customHeight="1">
      <c r="C344" s="68"/>
    </row>
    <row r="345" spans="3:3" ht="36.75" customHeight="1">
      <c r="C345" s="68"/>
    </row>
    <row r="346" spans="3:3" ht="36.75" customHeight="1">
      <c r="C346" s="68"/>
    </row>
    <row r="347" spans="3:3" ht="36.75" customHeight="1">
      <c r="C347" s="68"/>
    </row>
    <row r="348" spans="3:3" ht="36.75" customHeight="1">
      <c r="C348" s="68"/>
    </row>
    <row r="349" spans="3:3" ht="36.75" customHeight="1">
      <c r="C349" s="68"/>
    </row>
    <row r="350" spans="3:3" ht="36.75" customHeight="1">
      <c r="C350" s="68"/>
    </row>
    <row r="351" spans="3:3" ht="36.75" customHeight="1">
      <c r="C351" s="68"/>
    </row>
    <row r="352" spans="3:3" ht="36.75" customHeight="1">
      <c r="C352" s="68"/>
    </row>
    <row r="353" spans="3:3" ht="36.75" customHeight="1">
      <c r="C353" s="68"/>
    </row>
    <row r="354" spans="3:3" ht="36.75" customHeight="1">
      <c r="C354" s="68"/>
    </row>
    <row r="355" spans="3:3" ht="36.75" customHeight="1">
      <c r="C355" s="68"/>
    </row>
    <row r="356" spans="3:3" ht="36.75" customHeight="1">
      <c r="C356" s="68"/>
    </row>
    <row r="357" spans="3:3" ht="36.75" customHeight="1">
      <c r="C357" s="68"/>
    </row>
    <row r="358" spans="3:3" ht="36.75" customHeight="1">
      <c r="C358" s="68"/>
    </row>
    <row r="359" spans="3:3" ht="36.75" customHeight="1">
      <c r="C359" s="68"/>
    </row>
    <row r="360" spans="3:3" ht="36.75" customHeight="1">
      <c r="C360" s="68"/>
    </row>
    <row r="361" spans="3:3" ht="36.75" customHeight="1">
      <c r="C361" s="68"/>
    </row>
    <row r="362" spans="3:3" ht="36.75" customHeight="1">
      <c r="C362" s="68"/>
    </row>
    <row r="363" spans="3:3" ht="36.75" customHeight="1">
      <c r="C363" s="68"/>
    </row>
    <row r="364" spans="3:3" ht="36.75" customHeight="1">
      <c r="C364" s="68"/>
    </row>
    <row r="365" spans="3:3" ht="36.75" customHeight="1">
      <c r="C365" s="68"/>
    </row>
    <row r="366" spans="3:3" ht="36.75" customHeight="1">
      <c r="C366" s="68"/>
    </row>
    <row r="367" spans="3:3" ht="36.75" customHeight="1">
      <c r="C367" s="68"/>
    </row>
    <row r="368" spans="3:3" ht="36.75" customHeight="1">
      <c r="C368" s="68"/>
    </row>
    <row r="369" spans="3:3" ht="36.75" customHeight="1">
      <c r="C369" s="68"/>
    </row>
    <row r="370" spans="3:3" ht="36.75" customHeight="1">
      <c r="C370" s="68"/>
    </row>
    <row r="371" spans="3:3" ht="36.75" customHeight="1">
      <c r="C371" s="68"/>
    </row>
    <row r="372" spans="3:3" ht="36.75" customHeight="1">
      <c r="C372" s="68"/>
    </row>
    <row r="373" spans="3:3" ht="36.75" customHeight="1">
      <c r="C373" s="68"/>
    </row>
    <row r="374" spans="3:3" ht="36.75" customHeight="1">
      <c r="C374" s="68"/>
    </row>
    <row r="375" spans="3:3" ht="36.75" customHeight="1">
      <c r="C375" s="68"/>
    </row>
    <row r="376" spans="3:3" ht="36.75" customHeight="1">
      <c r="C376" s="68"/>
    </row>
    <row r="377" spans="3:3" ht="36.75" customHeight="1">
      <c r="C377" s="68"/>
    </row>
    <row r="378" spans="3:3" ht="36.75" customHeight="1">
      <c r="C378" s="68"/>
    </row>
    <row r="379" spans="3:3" ht="36.75" customHeight="1">
      <c r="C379" s="68"/>
    </row>
    <row r="380" spans="3:3" ht="36.75" customHeight="1">
      <c r="C380" s="68"/>
    </row>
    <row r="381" spans="3:3" ht="36.75" customHeight="1">
      <c r="C381" s="68"/>
    </row>
    <row r="382" spans="3:3" ht="36.75" customHeight="1">
      <c r="C382" s="68"/>
    </row>
    <row r="383" spans="3:3" ht="36.75" customHeight="1">
      <c r="C383" s="68"/>
    </row>
    <row r="384" spans="3:3" ht="36.75" customHeight="1">
      <c r="C384" s="68"/>
    </row>
    <row r="385" spans="3:3" ht="36.75" customHeight="1">
      <c r="C385" s="68"/>
    </row>
    <row r="386" spans="3:3" ht="36.75" customHeight="1">
      <c r="C386" s="68"/>
    </row>
    <row r="387" spans="3:3" ht="36.75" customHeight="1">
      <c r="C387" s="68"/>
    </row>
    <row r="388" spans="3:3" ht="36.75" customHeight="1">
      <c r="C388" s="68"/>
    </row>
    <row r="389" spans="3:3" ht="36.75" customHeight="1">
      <c r="C389" s="68"/>
    </row>
    <row r="390" spans="3:3" ht="36.75" customHeight="1">
      <c r="C390" s="68"/>
    </row>
    <row r="391" spans="3:3" ht="36.75" customHeight="1">
      <c r="C391" s="68"/>
    </row>
    <row r="392" spans="3:3" ht="36.75" customHeight="1">
      <c r="C392" s="68"/>
    </row>
    <row r="393" spans="3:3" ht="36.75" customHeight="1">
      <c r="C393" s="68"/>
    </row>
    <row r="394" spans="3:3" ht="36.75" customHeight="1">
      <c r="C394" s="68"/>
    </row>
    <row r="395" spans="3:3" ht="36.75" customHeight="1">
      <c r="C395" s="68"/>
    </row>
    <row r="396" spans="3:3" ht="36.75" customHeight="1">
      <c r="C396" s="68"/>
    </row>
    <row r="397" spans="3:3" ht="36.75" customHeight="1">
      <c r="C397" s="68"/>
    </row>
    <row r="398" spans="3:3" ht="36.75" customHeight="1">
      <c r="C398" s="68"/>
    </row>
    <row r="399" spans="3:3" ht="36.75" customHeight="1">
      <c r="C399" s="68"/>
    </row>
    <row r="400" spans="3:3" ht="36.75" customHeight="1">
      <c r="C400" s="68"/>
    </row>
    <row r="401" spans="3:3" ht="36.75" customHeight="1">
      <c r="C401" s="68"/>
    </row>
    <row r="402" spans="3:3" ht="36.75" customHeight="1">
      <c r="C402" s="68"/>
    </row>
    <row r="403" spans="3:3" ht="36.75" customHeight="1">
      <c r="C403" s="68"/>
    </row>
    <row r="404" spans="3:3" ht="36.75" customHeight="1">
      <c r="C404" s="68"/>
    </row>
    <row r="405" spans="3:3" ht="36.75" customHeight="1">
      <c r="C405" s="68"/>
    </row>
    <row r="406" spans="3:3" ht="36.75" customHeight="1">
      <c r="C406" s="68"/>
    </row>
    <row r="407" spans="3:3" ht="36.75" customHeight="1">
      <c r="C407" s="68"/>
    </row>
    <row r="408" spans="3:3" ht="36.75" customHeight="1">
      <c r="C408" s="68"/>
    </row>
    <row r="409" spans="3:3" ht="36.75" customHeight="1">
      <c r="C409" s="68"/>
    </row>
    <row r="410" spans="3:3" ht="36.75" customHeight="1">
      <c r="C410" s="68"/>
    </row>
    <row r="411" spans="3:3" ht="36.75" customHeight="1">
      <c r="C411" s="68"/>
    </row>
    <row r="412" spans="3:3" ht="36.75" customHeight="1">
      <c r="C412" s="68"/>
    </row>
    <row r="413" spans="3:3" ht="36.75" customHeight="1">
      <c r="C413" s="68"/>
    </row>
    <row r="414" spans="3:3" ht="36.75" customHeight="1">
      <c r="C414" s="68"/>
    </row>
    <row r="415" spans="3:3" ht="36.75" customHeight="1">
      <c r="C415" s="68"/>
    </row>
    <row r="416" spans="3:3" ht="36.75" customHeight="1">
      <c r="C416" s="68"/>
    </row>
    <row r="417" spans="3:3" ht="36.75" customHeight="1">
      <c r="C417" s="68"/>
    </row>
    <row r="418" spans="3:3" ht="36.75" customHeight="1">
      <c r="C418" s="68"/>
    </row>
    <row r="419" spans="3:3" ht="36.75" customHeight="1">
      <c r="C419" s="68"/>
    </row>
    <row r="420" spans="3:3" ht="36.75" customHeight="1">
      <c r="C420" s="68"/>
    </row>
    <row r="421" spans="3:3" ht="36.75" customHeight="1">
      <c r="C421" s="68"/>
    </row>
    <row r="422" spans="3:3" ht="36.75" customHeight="1">
      <c r="C422" s="68"/>
    </row>
    <row r="423" spans="3:3" ht="36.75" customHeight="1">
      <c r="C423" s="68"/>
    </row>
    <row r="424" spans="3:3" ht="36.75" customHeight="1">
      <c r="C424" s="68"/>
    </row>
    <row r="425" spans="3:3" ht="36.75" customHeight="1">
      <c r="C425" s="68"/>
    </row>
    <row r="426" spans="3:3" ht="36.75" customHeight="1">
      <c r="C426" s="68"/>
    </row>
    <row r="427" spans="3:3" ht="36.75" customHeight="1">
      <c r="C427" s="68"/>
    </row>
    <row r="428" spans="3:3" ht="36.75" customHeight="1">
      <c r="C428" s="68"/>
    </row>
    <row r="429" spans="3:3" ht="36.75" customHeight="1">
      <c r="C429" s="68"/>
    </row>
    <row r="430" spans="3:3" ht="36.75" customHeight="1">
      <c r="C430" s="68"/>
    </row>
    <row r="431" spans="3:3" ht="36.75" customHeight="1">
      <c r="C431" s="68"/>
    </row>
    <row r="432" spans="3:3" ht="36.75" customHeight="1">
      <c r="C432" s="68"/>
    </row>
    <row r="433" spans="3:3" ht="36.75" customHeight="1">
      <c r="C433" s="68"/>
    </row>
    <row r="434" spans="3:3" ht="36.75" customHeight="1">
      <c r="C434" s="68"/>
    </row>
    <row r="435" spans="3:3" ht="36.75" customHeight="1">
      <c r="C435" s="68"/>
    </row>
    <row r="436" spans="3:3" ht="36.75" customHeight="1">
      <c r="C436" s="68"/>
    </row>
    <row r="437" spans="3:3" ht="36.75" customHeight="1">
      <c r="C437" s="68"/>
    </row>
    <row r="438" spans="3:3" ht="36.75" customHeight="1">
      <c r="C438" s="68"/>
    </row>
    <row r="439" spans="3:3" ht="36.75" customHeight="1">
      <c r="C439" s="68"/>
    </row>
    <row r="440" spans="3:3" ht="36.75" customHeight="1">
      <c r="C440" s="68"/>
    </row>
    <row r="441" spans="3:3" ht="36.75" customHeight="1">
      <c r="C441" s="68"/>
    </row>
    <row r="442" spans="3:3" ht="36.75" customHeight="1">
      <c r="C442" s="68"/>
    </row>
    <row r="443" spans="3:3" ht="36.75" customHeight="1">
      <c r="C443" s="68"/>
    </row>
    <row r="444" spans="3:3" ht="36.75" customHeight="1">
      <c r="C444" s="68"/>
    </row>
    <row r="445" spans="3:3" ht="36.75" customHeight="1">
      <c r="C445" s="68"/>
    </row>
    <row r="446" spans="3:3" ht="36.75" customHeight="1">
      <c r="C446" s="68"/>
    </row>
    <row r="447" spans="3:3" ht="36.75" customHeight="1">
      <c r="C447" s="68"/>
    </row>
    <row r="448" spans="3:3" ht="36.75" customHeight="1">
      <c r="C448" s="68"/>
    </row>
    <row r="449" spans="3:3" ht="36.75" customHeight="1">
      <c r="C449" s="68"/>
    </row>
    <row r="450" spans="3:3" ht="36.75" customHeight="1">
      <c r="C450" s="68"/>
    </row>
    <row r="451" spans="3:3" ht="36.75" customHeight="1">
      <c r="C451" s="68"/>
    </row>
    <row r="452" spans="3:3" ht="36.75" customHeight="1">
      <c r="C452" s="68"/>
    </row>
    <row r="453" spans="3:3" ht="36.75" customHeight="1">
      <c r="C453" s="68"/>
    </row>
    <row r="454" spans="3:3" ht="36.75" customHeight="1">
      <c r="C454" s="68"/>
    </row>
    <row r="455" spans="3:3" ht="36.75" customHeight="1">
      <c r="C455" s="68"/>
    </row>
    <row r="456" spans="3:3" ht="36.75" customHeight="1">
      <c r="C456" s="68"/>
    </row>
    <row r="457" spans="3:3" ht="36.75" customHeight="1">
      <c r="C457" s="68"/>
    </row>
    <row r="458" spans="3:3" ht="36.75" customHeight="1">
      <c r="C458" s="68"/>
    </row>
    <row r="459" spans="3:3" ht="36.75" customHeight="1">
      <c r="C459" s="68"/>
    </row>
    <row r="460" spans="3:3" ht="36.75" customHeight="1">
      <c r="C460" s="68"/>
    </row>
    <row r="461" spans="3:3" ht="36.75" customHeight="1">
      <c r="C461" s="68"/>
    </row>
    <row r="462" spans="3:3" ht="36.75" customHeight="1">
      <c r="C462" s="68"/>
    </row>
    <row r="463" spans="3:3" ht="36.75" customHeight="1">
      <c r="C463" s="68"/>
    </row>
    <row r="464" spans="3:3" ht="36.75" customHeight="1">
      <c r="C464" s="68"/>
    </row>
    <row r="465" spans="3:3" ht="36.75" customHeight="1">
      <c r="C465" s="68"/>
    </row>
    <row r="466" spans="3:3" ht="36.75" customHeight="1">
      <c r="C466" s="68"/>
    </row>
    <row r="467" spans="3:3" ht="36.75" customHeight="1">
      <c r="C467" s="68"/>
    </row>
    <row r="468" spans="3:3" ht="36.75" customHeight="1">
      <c r="C468" s="68"/>
    </row>
    <row r="469" spans="3:3" ht="36.75" customHeight="1">
      <c r="C469" s="68"/>
    </row>
    <row r="470" spans="3:3" ht="36.75" customHeight="1">
      <c r="C470" s="68"/>
    </row>
    <row r="471" spans="3:3" ht="36.75" customHeight="1">
      <c r="C471" s="68"/>
    </row>
    <row r="472" spans="3:3" ht="36.75" customHeight="1">
      <c r="C472" s="68"/>
    </row>
    <row r="473" spans="3:3" ht="36.75" customHeight="1">
      <c r="C473" s="68"/>
    </row>
    <row r="474" spans="3:3" ht="36.75" customHeight="1">
      <c r="C474" s="68"/>
    </row>
    <row r="475" spans="3:3" ht="36.75" customHeight="1">
      <c r="C475" s="68"/>
    </row>
    <row r="476" spans="3:3" ht="36.75" customHeight="1">
      <c r="C476" s="68"/>
    </row>
    <row r="477" spans="3:3" ht="36.75" customHeight="1">
      <c r="C477" s="68"/>
    </row>
    <row r="478" spans="3:3" ht="36.75" customHeight="1">
      <c r="C478" s="68"/>
    </row>
    <row r="479" spans="3:3" ht="36.75" customHeight="1">
      <c r="C479" s="68"/>
    </row>
    <row r="480" spans="3:3" ht="36.75" customHeight="1">
      <c r="C480" s="68"/>
    </row>
    <row r="481" spans="3:3" ht="36.75" customHeight="1">
      <c r="C481" s="68"/>
    </row>
    <row r="482" spans="3:3" ht="36.75" customHeight="1">
      <c r="C482" s="68"/>
    </row>
    <row r="483" spans="3:3" ht="36.75" customHeight="1">
      <c r="C483" s="68"/>
    </row>
    <row r="484" spans="3:3" ht="36.75" customHeight="1">
      <c r="C484" s="68"/>
    </row>
    <row r="485" spans="3:3" ht="36.75" customHeight="1">
      <c r="C485" s="68"/>
    </row>
    <row r="486" spans="3:3" ht="36.75" customHeight="1">
      <c r="C486" s="68"/>
    </row>
    <row r="487" spans="3:3" ht="36.75" customHeight="1">
      <c r="C487" s="68"/>
    </row>
    <row r="488" spans="3:3" ht="36.75" customHeight="1">
      <c r="C488" s="68"/>
    </row>
    <row r="489" spans="3:3" ht="36.75" customHeight="1">
      <c r="C489" s="68"/>
    </row>
    <row r="490" spans="3:3" ht="36.75" customHeight="1">
      <c r="C490" s="68"/>
    </row>
    <row r="491" spans="3:3" ht="36.75" customHeight="1">
      <c r="C491" s="68"/>
    </row>
    <row r="492" spans="3:3" ht="36.75" customHeight="1">
      <c r="C492" s="68"/>
    </row>
    <row r="493" spans="3:3" ht="36.75" customHeight="1">
      <c r="C493" s="68"/>
    </row>
    <row r="494" spans="3:3" ht="36.75" customHeight="1">
      <c r="C494" s="68"/>
    </row>
    <row r="495" spans="3:3" ht="36.75" customHeight="1">
      <c r="C495" s="68"/>
    </row>
    <row r="496" spans="3:3" ht="36.75" customHeight="1">
      <c r="C496" s="68"/>
    </row>
    <row r="497" spans="3:3" ht="36.75" customHeight="1">
      <c r="C497" s="68"/>
    </row>
    <row r="498" spans="3:3" ht="36.75" customHeight="1">
      <c r="C498" s="68"/>
    </row>
    <row r="499" spans="3:3" ht="36.75" customHeight="1">
      <c r="C499" s="68"/>
    </row>
    <row r="500" spans="3:3" ht="36.75" customHeight="1">
      <c r="C500" s="68"/>
    </row>
    <row r="501" spans="3:3" ht="36.75" customHeight="1">
      <c r="C501" s="68"/>
    </row>
    <row r="502" spans="3:3" ht="36.75" customHeight="1">
      <c r="C502" s="68"/>
    </row>
    <row r="503" spans="3:3" ht="36.75" customHeight="1">
      <c r="C503" s="68"/>
    </row>
    <row r="504" spans="3:3" ht="36.75" customHeight="1">
      <c r="C504" s="68"/>
    </row>
    <row r="505" spans="3:3" ht="36.75" customHeight="1">
      <c r="C505" s="68"/>
    </row>
    <row r="506" spans="3:3" ht="36.75" customHeight="1">
      <c r="C506" s="68"/>
    </row>
    <row r="507" spans="3:3" ht="36.75" customHeight="1">
      <c r="C507" s="68"/>
    </row>
    <row r="508" spans="3:3" ht="36.75" customHeight="1">
      <c r="C508" s="68"/>
    </row>
    <row r="509" spans="3:3" ht="36.75" customHeight="1">
      <c r="C509" s="68"/>
    </row>
    <row r="510" spans="3:3" ht="36.75" customHeight="1">
      <c r="C510" s="68"/>
    </row>
    <row r="511" spans="3:3" ht="36.75" customHeight="1">
      <c r="C511" s="68"/>
    </row>
    <row r="512" spans="3:3" ht="36.75" customHeight="1">
      <c r="C512" s="68"/>
    </row>
    <row r="513" spans="3:3" ht="36.75" customHeight="1">
      <c r="C513" s="68"/>
    </row>
    <row r="514" spans="3:3" ht="36.75" customHeight="1">
      <c r="C514" s="68"/>
    </row>
    <row r="515" spans="3:3" ht="36.75" customHeight="1">
      <c r="C515" s="68"/>
    </row>
    <row r="516" spans="3:3" ht="36.75" customHeight="1">
      <c r="C516" s="68"/>
    </row>
    <row r="517" spans="3:3" ht="36.75" customHeight="1">
      <c r="C517" s="68"/>
    </row>
    <row r="518" spans="3:3" ht="36.75" customHeight="1">
      <c r="C518" s="68"/>
    </row>
    <row r="519" spans="3:3" ht="36.75" customHeight="1">
      <c r="C519" s="68"/>
    </row>
    <row r="520" spans="3:3" ht="36.75" customHeight="1">
      <c r="C520" s="68"/>
    </row>
    <row r="521" spans="3:3" ht="36.75" customHeight="1">
      <c r="C521" s="68"/>
    </row>
    <row r="522" spans="3:3" ht="36.75" customHeight="1">
      <c r="C522" s="68"/>
    </row>
    <row r="523" spans="3:3" ht="36.75" customHeight="1">
      <c r="C523" s="68"/>
    </row>
    <row r="524" spans="3:3" ht="36.75" customHeight="1">
      <c r="C524" s="68"/>
    </row>
    <row r="525" spans="3:3" ht="36.75" customHeight="1">
      <c r="C525" s="68"/>
    </row>
    <row r="526" spans="3:3" ht="36.75" customHeight="1">
      <c r="C526" s="68"/>
    </row>
    <row r="527" spans="3:3" ht="36.75" customHeight="1">
      <c r="C527" s="68"/>
    </row>
    <row r="528" spans="3:3" ht="36.75" customHeight="1">
      <c r="C528" s="68"/>
    </row>
    <row r="529" spans="3:3" ht="36.75" customHeight="1">
      <c r="C529" s="68"/>
    </row>
    <row r="530" spans="3:3" ht="36.75" customHeight="1">
      <c r="C530" s="68"/>
    </row>
    <row r="531" spans="3:3" ht="36.75" customHeight="1">
      <c r="C531" s="68"/>
    </row>
    <row r="532" spans="3:3" ht="36.75" customHeight="1">
      <c r="C532" s="68"/>
    </row>
    <row r="533" spans="3:3" ht="36.75" customHeight="1">
      <c r="C533" s="68"/>
    </row>
    <row r="534" spans="3:3" ht="36.75" customHeight="1">
      <c r="C534" s="68"/>
    </row>
    <row r="535" spans="3:3" ht="36.75" customHeight="1">
      <c r="C535" s="68"/>
    </row>
    <row r="536" spans="3:3" ht="36.75" customHeight="1">
      <c r="C536" s="68"/>
    </row>
    <row r="537" spans="3:3" ht="36.75" customHeight="1">
      <c r="C537" s="68"/>
    </row>
    <row r="538" spans="3:3" ht="36.75" customHeight="1">
      <c r="C538" s="68"/>
    </row>
    <row r="539" spans="3:3" ht="36.75" customHeight="1">
      <c r="C539" s="68"/>
    </row>
    <row r="540" spans="3:3" ht="36.75" customHeight="1">
      <c r="C540" s="68"/>
    </row>
    <row r="541" spans="3:3" ht="36.75" customHeight="1">
      <c r="C541" s="68"/>
    </row>
    <row r="542" spans="3:3" ht="36.75" customHeight="1">
      <c r="C542" s="68"/>
    </row>
    <row r="543" spans="3:3" ht="36.75" customHeight="1">
      <c r="C543" s="68"/>
    </row>
    <row r="544" spans="3:3" ht="36.75" customHeight="1">
      <c r="C544" s="68"/>
    </row>
    <row r="545" spans="3:3" ht="36.75" customHeight="1">
      <c r="C545" s="68"/>
    </row>
    <row r="546" spans="3:3" ht="36.75" customHeight="1">
      <c r="C546" s="68"/>
    </row>
    <row r="547" spans="3:3" ht="36.75" customHeight="1">
      <c r="C547" s="68"/>
    </row>
    <row r="548" spans="3:3" ht="36.75" customHeight="1">
      <c r="C548" s="68"/>
    </row>
    <row r="549" spans="3:3" ht="36.75" customHeight="1">
      <c r="C549" s="68"/>
    </row>
    <row r="550" spans="3:3" ht="36.75" customHeight="1">
      <c r="C550" s="68"/>
    </row>
    <row r="551" spans="3:3" ht="36.75" customHeight="1">
      <c r="C551" s="68"/>
    </row>
    <row r="552" spans="3:3" ht="36.75" customHeight="1">
      <c r="C552" s="68"/>
    </row>
    <row r="553" spans="3:3" ht="36.75" customHeight="1">
      <c r="C553" s="68"/>
    </row>
    <row r="554" spans="3:3" ht="36.75" customHeight="1">
      <c r="C554" s="68"/>
    </row>
    <row r="555" spans="3:3" ht="36.75" customHeight="1">
      <c r="C555" s="68"/>
    </row>
    <row r="556" spans="3:3" ht="36.75" customHeight="1">
      <c r="C556" s="68"/>
    </row>
    <row r="557" spans="3:3" ht="36.75" customHeight="1">
      <c r="C557" s="68"/>
    </row>
    <row r="558" spans="3:3" ht="36.75" customHeight="1">
      <c r="C558" s="68"/>
    </row>
    <row r="559" spans="3:3" ht="36.75" customHeight="1">
      <c r="C559" s="68"/>
    </row>
    <row r="560" spans="3:3" ht="36.75" customHeight="1">
      <c r="C560" s="68"/>
    </row>
    <row r="561" spans="3:3" ht="36.75" customHeight="1">
      <c r="C561" s="68"/>
    </row>
    <row r="562" spans="3:3" ht="36.75" customHeight="1">
      <c r="C562" s="68"/>
    </row>
    <row r="563" spans="3:3" ht="36.75" customHeight="1">
      <c r="C563" s="68"/>
    </row>
    <row r="564" spans="3:3" ht="36.75" customHeight="1">
      <c r="C564" s="68"/>
    </row>
    <row r="565" spans="3:3" ht="36.75" customHeight="1">
      <c r="C565" s="68"/>
    </row>
    <row r="566" spans="3:3" ht="36.75" customHeight="1">
      <c r="C566" s="68"/>
    </row>
    <row r="567" spans="3:3" ht="36.75" customHeight="1">
      <c r="C567" s="68"/>
    </row>
    <row r="568" spans="3:3" ht="36.75" customHeight="1">
      <c r="C568" s="68"/>
    </row>
    <row r="569" spans="3:3" ht="36.75" customHeight="1">
      <c r="C569" s="68"/>
    </row>
    <row r="570" spans="3:3" ht="36.75" customHeight="1">
      <c r="C570" s="68"/>
    </row>
    <row r="571" spans="3:3" ht="36.75" customHeight="1">
      <c r="C571" s="68"/>
    </row>
    <row r="572" spans="3:3" ht="36.75" customHeight="1">
      <c r="C572" s="68"/>
    </row>
    <row r="573" spans="3:3" ht="36.75" customHeight="1">
      <c r="C573" s="68"/>
    </row>
    <row r="574" spans="3:3" ht="36.75" customHeight="1">
      <c r="C574" s="68"/>
    </row>
    <row r="575" spans="3:3" ht="36.75" customHeight="1">
      <c r="C575" s="68"/>
    </row>
    <row r="576" spans="3:3" ht="36.75" customHeight="1">
      <c r="C576" s="68"/>
    </row>
    <row r="577" spans="3:3" ht="36.75" customHeight="1">
      <c r="C577" s="68"/>
    </row>
    <row r="578" spans="3:3" ht="36.75" customHeight="1">
      <c r="C578" s="68"/>
    </row>
    <row r="579" spans="3:3" ht="36.75" customHeight="1">
      <c r="C579" s="68"/>
    </row>
    <row r="580" spans="3:3" ht="36.75" customHeight="1">
      <c r="C580" s="68"/>
    </row>
    <row r="581" spans="3:3" ht="36.75" customHeight="1">
      <c r="C581" s="68"/>
    </row>
    <row r="582" spans="3:3" ht="36.75" customHeight="1">
      <c r="C582" s="68"/>
    </row>
    <row r="583" spans="3:3" ht="36.75" customHeight="1">
      <c r="C583" s="68"/>
    </row>
    <row r="584" spans="3:3" ht="36.75" customHeight="1">
      <c r="C584" s="68"/>
    </row>
    <row r="585" spans="3:3" ht="36.75" customHeight="1">
      <c r="C585" s="68"/>
    </row>
    <row r="586" spans="3:3" ht="36.75" customHeight="1">
      <c r="C586" s="68"/>
    </row>
    <row r="587" spans="3:3" ht="36.75" customHeight="1">
      <c r="C587" s="68"/>
    </row>
    <row r="588" spans="3:3" ht="36.75" customHeight="1">
      <c r="C588" s="68"/>
    </row>
    <row r="589" spans="3:3" ht="36.75" customHeight="1">
      <c r="C589" s="68"/>
    </row>
    <row r="590" spans="3:3" ht="36.75" customHeight="1">
      <c r="C590" s="68"/>
    </row>
    <row r="591" spans="3:3" ht="36.75" customHeight="1">
      <c r="C591" s="68"/>
    </row>
    <row r="592" spans="3:3" ht="36.75" customHeight="1">
      <c r="C592" s="68"/>
    </row>
    <row r="593" spans="3:3" ht="36.75" customHeight="1">
      <c r="C593" s="68"/>
    </row>
    <row r="594" spans="3:3" ht="36.75" customHeight="1">
      <c r="C594" s="68"/>
    </row>
    <row r="595" spans="3:3" ht="36.75" customHeight="1">
      <c r="C595" s="68"/>
    </row>
    <row r="596" spans="3:3" ht="36.75" customHeight="1">
      <c r="C596" s="68"/>
    </row>
    <row r="597" spans="3:3" ht="36.75" customHeight="1">
      <c r="C597" s="68"/>
    </row>
    <row r="598" spans="3:3" ht="36.75" customHeight="1">
      <c r="C598" s="68"/>
    </row>
    <row r="599" spans="3:3" ht="36.75" customHeight="1">
      <c r="C599" s="68"/>
    </row>
    <row r="600" spans="3:3" ht="36.75" customHeight="1">
      <c r="C600" s="68"/>
    </row>
    <row r="601" spans="3:3" ht="36.75" customHeight="1">
      <c r="C601" s="68"/>
    </row>
    <row r="602" spans="3:3" ht="36.75" customHeight="1">
      <c r="C602" s="68"/>
    </row>
    <row r="603" spans="3:3" ht="36.75" customHeight="1">
      <c r="C603" s="68"/>
    </row>
    <row r="604" spans="3:3" ht="36.75" customHeight="1">
      <c r="C604" s="68"/>
    </row>
    <row r="605" spans="3:3" ht="36.75" customHeight="1">
      <c r="C605" s="68"/>
    </row>
    <row r="606" spans="3:3" ht="36.75" customHeight="1">
      <c r="C606" s="68"/>
    </row>
    <row r="607" spans="3:3" ht="36.75" customHeight="1">
      <c r="C607" s="68"/>
    </row>
    <row r="608" spans="3:3" ht="36.75" customHeight="1">
      <c r="C608" s="68"/>
    </row>
    <row r="609" spans="3:3" ht="36.75" customHeight="1">
      <c r="C609" s="68"/>
    </row>
    <row r="610" spans="3:3" ht="36.75" customHeight="1">
      <c r="C610" s="68"/>
    </row>
    <row r="611" spans="3:3" ht="36.75" customHeight="1">
      <c r="C611" s="68"/>
    </row>
    <row r="612" spans="3:3" ht="36.75" customHeight="1">
      <c r="C612" s="68"/>
    </row>
    <row r="613" spans="3:3" ht="36.75" customHeight="1">
      <c r="C613" s="68"/>
    </row>
    <row r="614" spans="3:3" ht="36.75" customHeight="1">
      <c r="C614" s="68"/>
    </row>
    <row r="615" spans="3:3" ht="36.75" customHeight="1">
      <c r="C615" s="68"/>
    </row>
    <row r="616" spans="3:3" ht="36.75" customHeight="1">
      <c r="C616" s="68"/>
    </row>
    <row r="617" spans="3:3" ht="36.75" customHeight="1">
      <c r="C617" s="68"/>
    </row>
    <row r="618" spans="3:3" ht="36.75" customHeight="1">
      <c r="C618" s="68"/>
    </row>
    <row r="619" spans="3:3" ht="36.75" customHeight="1">
      <c r="C619" s="68"/>
    </row>
    <row r="620" spans="3:3" ht="36.75" customHeight="1">
      <c r="C620" s="68"/>
    </row>
    <row r="621" spans="3:3" ht="36.75" customHeight="1">
      <c r="C621" s="68"/>
    </row>
    <row r="622" spans="3:3" ht="36.75" customHeight="1">
      <c r="C622" s="68"/>
    </row>
    <row r="623" spans="3:3" ht="36.75" customHeight="1">
      <c r="C623" s="68"/>
    </row>
    <row r="624" spans="3:3" ht="36.75" customHeight="1">
      <c r="C624" s="68"/>
    </row>
    <row r="625" spans="3:3" ht="36.75" customHeight="1">
      <c r="C625" s="68"/>
    </row>
    <row r="626" spans="3:3" ht="36.75" customHeight="1">
      <c r="C626" s="68"/>
    </row>
    <row r="627" spans="3:3" ht="36.75" customHeight="1">
      <c r="C627" s="68"/>
    </row>
    <row r="628" spans="3:3" ht="36.75" customHeight="1">
      <c r="C628" s="68"/>
    </row>
    <row r="629" spans="3:3" ht="36.75" customHeight="1">
      <c r="C629" s="68"/>
    </row>
    <row r="630" spans="3:3" ht="36.75" customHeight="1">
      <c r="C630" s="68"/>
    </row>
    <row r="631" spans="3:3" ht="36.75" customHeight="1">
      <c r="C631" s="68"/>
    </row>
    <row r="632" spans="3:3" ht="36.75" customHeight="1">
      <c r="C632" s="68"/>
    </row>
    <row r="633" spans="3:3" ht="36.75" customHeight="1">
      <c r="C633" s="68"/>
    </row>
    <row r="634" spans="3:3" ht="36.75" customHeight="1">
      <c r="C634" s="68"/>
    </row>
    <row r="635" spans="3:3" ht="36.75" customHeight="1">
      <c r="C635" s="68"/>
    </row>
    <row r="636" spans="3:3" ht="36.75" customHeight="1">
      <c r="C636" s="68"/>
    </row>
    <row r="637" spans="3:3" ht="36.75" customHeight="1">
      <c r="C637" s="68"/>
    </row>
    <row r="638" spans="3:3" ht="36.75" customHeight="1">
      <c r="C638" s="68"/>
    </row>
    <row r="639" spans="3:3" ht="36.75" customHeight="1">
      <c r="C639" s="68"/>
    </row>
    <row r="640" spans="3:3" ht="36.75" customHeight="1">
      <c r="C640" s="68"/>
    </row>
    <row r="641" spans="3:3" ht="36.75" customHeight="1">
      <c r="C641" s="68"/>
    </row>
    <row r="642" spans="3:3" ht="36.75" customHeight="1">
      <c r="C642" s="68"/>
    </row>
    <row r="643" spans="3:3" ht="36.75" customHeight="1">
      <c r="C643" s="68"/>
    </row>
    <row r="644" spans="3:3" ht="36.75" customHeight="1">
      <c r="C644" s="68"/>
    </row>
    <row r="645" spans="3:3" ht="36.75" customHeight="1">
      <c r="C645" s="68"/>
    </row>
    <row r="646" spans="3:3" ht="36.75" customHeight="1">
      <c r="C646" s="68"/>
    </row>
    <row r="647" spans="3:3" ht="36.75" customHeight="1">
      <c r="C647" s="68"/>
    </row>
    <row r="648" spans="3:3" ht="36.75" customHeight="1">
      <c r="C648" s="68"/>
    </row>
    <row r="649" spans="3:3" ht="36.75" customHeight="1">
      <c r="C649" s="68"/>
    </row>
    <row r="650" spans="3:3" ht="36.75" customHeight="1">
      <c r="C650" s="68"/>
    </row>
    <row r="651" spans="3:3" ht="36.75" customHeight="1">
      <c r="C651" s="68"/>
    </row>
    <row r="652" spans="3:3" ht="36.75" customHeight="1">
      <c r="C652" s="68"/>
    </row>
    <row r="653" spans="3:3" ht="36.75" customHeight="1">
      <c r="C653" s="68"/>
    </row>
    <row r="654" spans="3:3" ht="36.75" customHeight="1">
      <c r="C654" s="68"/>
    </row>
    <row r="655" spans="3:3" ht="36.75" customHeight="1">
      <c r="C655" s="68"/>
    </row>
    <row r="656" spans="3:3" ht="36.75" customHeight="1">
      <c r="C656" s="68"/>
    </row>
    <row r="657" spans="3:3" ht="36.75" customHeight="1">
      <c r="C657" s="68"/>
    </row>
    <row r="658" spans="3:3" ht="36.75" customHeight="1">
      <c r="C658" s="68"/>
    </row>
    <row r="659" spans="3:3" ht="36.75" customHeight="1">
      <c r="C659" s="68"/>
    </row>
    <row r="660" spans="3:3" ht="36.75" customHeight="1">
      <c r="C660" s="68"/>
    </row>
    <row r="661" spans="3:3" ht="36.75" customHeight="1">
      <c r="C661" s="68"/>
    </row>
    <row r="662" spans="3:3" ht="36.75" customHeight="1">
      <c r="C662" s="68"/>
    </row>
    <row r="663" spans="3:3" ht="36.75" customHeight="1">
      <c r="C663" s="68"/>
    </row>
    <row r="664" spans="3:3" ht="36.75" customHeight="1">
      <c r="C664" s="68"/>
    </row>
    <row r="665" spans="3:3" ht="36.75" customHeight="1">
      <c r="C665" s="68"/>
    </row>
    <row r="666" spans="3:3" ht="36.75" customHeight="1">
      <c r="C666" s="68"/>
    </row>
    <row r="667" spans="3:3" ht="36.75" customHeight="1">
      <c r="C667" s="68"/>
    </row>
    <row r="668" spans="3:3" ht="36.75" customHeight="1">
      <c r="C668" s="68"/>
    </row>
    <row r="669" spans="3:3" ht="36.75" customHeight="1">
      <c r="C669" s="68"/>
    </row>
    <row r="670" spans="3:3" ht="36.75" customHeight="1">
      <c r="C670" s="68"/>
    </row>
    <row r="671" spans="3:3" ht="36.75" customHeight="1">
      <c r="C671" s="68"/>
    </row>
    <row r="672" spans="3:3" ht="36.75" customHeight="1">
      <c r="C672" s="68"/>
    </row>
    <row r="673" spans="3:3" ht="36.75" customHeight="1">
      <c r="C673" s="68"/>
    </row>
    <row r="674" spans="3:3" ht="36.75" customHeight="1">
      <c r="C674" s="68"/>
    </row>
    <row r="675" spans="3:3" ht="36.75" customHeight="1">
      <c r="C675" s="68"/>
    </row>
    <row r="676" spans="3:3" ht="36.75" customHeight="1">
      <c r="C676" s="68"/>
    </row>
    <row r="677" spans="3:3" ht="36.75" customHeight="1">
      <c r="C677" s="68"/>
    </row>
    <row r="678" spans="3:3" ht="36.75" customHeight="1">
      <c r="C678" s="68"/>
    </row>
    <row r="679" spans="3:3" ht="36.75" customHeight="1">
      <c r="C679" s="68"/>
    </row>
    <row r="680" spans="3:3" ht="36.75" customHeight="1">
      <c r="C680" s="68"/>
    </row>
    <row r="681" spans="3:3" ht="36.75" customHeight="1">
      <c r="C681" s="68"/>
    </row>
    <row r="682" spans="3:3" ht="36.75" customHeight="1">
      <c r="C682" s="68"/>
    </row>
    <row r="683" spans="3:3" ht="36.75" customHeight="1">
      <c r="C683" s="68"/>
    </row>
    <row r="684" spans="3:3" ht="36.75" customHeight="1">
      <c r="C684" s="68"/>
    </row>
    <row r="685" spans="3:3" ht="36.75" customHeight="1">
      <c r="C685" s="68"/>
    </row>
    <row r="686" spans="3:3" ht="36.75" customHeight="1">
      <c r="C686" s="68"/>
    </row>
    <row r="687" spans="3:3" ht="36.75" customHeight="1">
      <c r="C687" s="68"/>
    </row>
    <row r="688" spans="3:3" ht="36.75" customHeight="1">
      <c r="C688" s="68"/>
    </row>
    <row r="689" spans="3:3" ht="36.75" customHeight="1">
      <c r="C689" s="68"/>
    </row>
    <row r="690" spans="3:3" ht="36.75" customHeight="1">
      <c r="C690" s="68"/>
    </row>
    <row r="691" spans="3:3" ht="36.75" customHeight="1">
      <c r="C691" s="68"/>
    </row>
    <row r="692" spans="3:3" ht="36.75" customHeight="1">
      <c r="C692" s="68"/>
    </row>
    <row r="693" spans="3:3" ht="36.75" customHeight="1">
      <c r="C693" s="68"/>
    </row>
    <row r="694" spans="3:3" ht="36.75" customHeight="1">
      <c r="C694" s="68"/>
    </row>
    <row r="695" spans="3:3" ht="36.75" customHeight="1">
      <c r="C695" s="68"/>
    </row>
    <row r="696" spans="3:3" ht="36.75" customHeight="1">
      <c r="C696" s="68"/>
    </row>
    <row r="697" spans="3:3" ht="36.75" customHeight="1">
      <c r="C697" s="68"/>
    </row>
    <row r="698" spans="3:3" ht="36.75" customHeight="1">
      <c r="C698" s="68"/>
    </row>
    <row r="699" spans="3:3" ht="36.75" customHeight="1">
      <c r="C699" s="68"/>
    </row>
    <row r="700" spans="3:3" ht="36.75" customHeight="1">
      <c r="C700" s="68"/>
    </row>
    <row r="701" spans="3:3" ht="36.75" customHeight="1">
      <c r="C701" s="68"/>
    </row>
    <row r="702" spans="3:3" ht="36.75" customHeight="1">
      <c r="C702" s="68"/>
    </row>
    <row r="703" spans="3:3" ht="36.75" customHeight="1">
      <c r="C703" s="68"/>
    </row>
    <row r="704" spans="3:3" ht="36.75" customHeight="1">
      <c r="C704" s="68"/>
    </row>
    <row r="705" spans="3:3" ht="36.75" customHeight="1">
      <c r="C705" s="68"/>
    </row>
    <row r="706" spans="3:3" ht="36.75" customHeight="1">
      <c r="C706" s="68"/>
    </row>
    <row r="707" spans="3:3" ht="36.75" customHeight="1">
      <c r="C707" s="68"/>
    </row>
    <row r="708" spans="3:3" ht="36.75" customHeight="1">
      <c r="C708" s="68"/>
    </row>
    <row r="709" spans="3:3" ht="36.75" customHeight="1">
      <c r="C709" s="68"/>
    </row>
    <row r="710" spans="3:3" ht="36.75" customHeight="1">
      <c r="C710" s="68"/>
    </row>
    <row r="711" spans="3:3" ht="36.75" customHeight="1">
      <c r="C711" s="68"/>
    </row>
    <row r="712" spans="3:3" ht="36.75" customHeight="1">
      <c r="C712" s="68"/>
    </row>
    <row r="713" spans="3:3" ht="36.75" customHeight="1">
      <c r="C713" s="68"/>
    </row>
    <row r="714" spans="3:3" ht="36.75" customHeight="1">
      <c r="C714" s="68"/>
    </row>
    <row r="715" spans="3:3" ht="36.75" customHeight="1">
      <c r="C715" s="68"/>
    </row>
    <row r="716" spans="3:3" ht="36.75" customHeight="1">
      <c r="C716" s="68"/>
    </row>
    <row r="717" spans="3:3" ht="36.75" customHeight="1">
      <c r="C717" s="68"/>
    </row>
    <row r="718" spans="3:3" ht="36.75" customHeight="1">
      <c r="C718" s="68"/>
    </row>
    <row r="719" spans="3:3" ht="36.75" customHeight="1">
      <c r="C719" s="68"/>
    </row>
    <row r="720" spans="3:3" ht="36.75" customHeight="1">
      <c r="C720" s="68"/>
    </row>
    <row r="721" spans="3:3" ht="36.75" customHeight="1">
      <c r="C721" s="68"/>
    </row>
    <row r="722" spans="3:3" ht="36.75" customHeight="1">
      <c r="C722" s="68"/>
    </row>
    <row r="723" spans="3:3" ht="36.75" customHeight="1">
      <c r="C723" s="68"/>
    </row>
    <row r="724" spans="3:3" ht="36.75" customHeight="1">
      <c r="C724" s="68"/>
    </row>
    <row r="725" spans="3:3" ht="36.75" customHeight="1">
      <c r="C725" s="68"/>
    </row>
    <row r="726" spans="3:3" ht="36.75" customHeight="1">
      <c r="C726" s="68"/>
    </row>
    <row r="727" spans="3:3" ht="36.75" customHeight="1">
      <c r="C727" s="68"/>
    </row>
    <row r="728" spans="3:3" ht="36.75" customHeight="1">
      <c r="C728" s="68"/>
    </row>
    <row r="729" spans="3:3" ht="36.75" customHeight="1">
      <c r="C729" s="68"/>
    </row>
    <row r="730" spans="3:3" ht="36.75" customHeight="1">
      <c r="C730" s="68"/>
    </row>
    <row r="731" spans="3:3" ht="36.75" customHeight="1">
      <c r="C731" s="68"/>
    </row>
    <row r="732" spans="3:3" ht="36.75" customHeight="1">
      <c r="C732" s="68"/>
    </row>
    <row r="733" spans="3:3" ht="36.75" customHeight="1">
      <c r="C733" s="68"/>
    </row>
    <row r="734" spans="3:3" ht="36.75" customHeight="1">
      <c r="C734" s="68"/>
    </row>
    <row r="735" spans="3:3" ht="36.75" customHeight="1">
      <c r="C735" s="68"/>
    </row>
    <row r="736" spans="3:3" ht="36.75" customHeight="1">
      <c r="C736" s="68"/>
    </row>
    <row r="737" spans="3:3" ht="36.75" customHeight="1">
      <c r="C737" s="68"/>
    </row>
    <row r="738" spans="3:3" ht="36.75" customHeight="1">
      <c r="C738" s="68"/>
    </row>
    <row r="739" spans="3:3" ht="36.75" customHeight="1">
      <c r="C739" s="68"/>
    </row>
    <row r="740" spans="3:3" ht="36.75" customHeight="1">
      <c r="C740" s="68"/>
    </row>
    <row r="741" spans="3:3" ht="36.75" customHeight="1">
      <c r="C741" s="68"/>
    </row>
    <row r="742" spans="3:3" ht="36.75" customHeight="1">
      <c r="C742" s="68"/>
    </row>
    <row r="743" spans="3:3" ht="36.75" customHeight="1">
      <c r="C743" s="68"/>
    </row>
    <row r="744" spans="3:3" ht="36.75" customHeight="1">
      <c r="C744" s="68"/>
    </row>
    <row r="745" spans="3:3" ht="36.75" customHeight="1">
      <c r="C745" s="68"/>
    </row>
    <row r="746" spans="3:3" ht="36.75" customHeight="1">
      <c r="C746" s="68"/>
    </row>
    <row r="747" spans="3:3" ht="36.75" customHeight="1">
      <c r="C747" s="68"/>
    </row>
    <row r="748" spans="3:3" ht="36.75" customHeight="1">
      <c r="C748" s="68"/>
    </row>
    <row r="749" spans="3:3" ht="36.75" customHeight="1">
      <c r="C749" s="68"/>
    </row>
    <row r="750" spans="3:3" ht="36.75" customHeight="1">
      <c r="C750" s="68"/>
    </row>
    <row r="751" spans="3:3" ht="36.75" customHeight="1">
      <c r="C751" s="68"/>
    </row>
    <row r="752" spans="3:3" ht="36.75" customHeight="1">
      <c r="C752" s="68"/>
    </row>
    <row r="753" spans="3:3" ht="36.75" customHeight="1">
      <c r="C753" s="68"/>
    </row>
    <row r="754" spans="3:3" ht="36.75" customHeight="1">
      <c r="C754" s="68"/>
    </row>
    <row r="755" spans="3:3" ht="36.75" customHeight="1">
      <c r="C755" s="68"/>
    </row>
    <row r="756" spans="3:3" ht="36.75" customHeight="1">
      <c r="C756" s="68"/>
    </row>
    <row r="757" spans="3:3" ht="36.75" customHeight="1">
      <c r="C757" s="68"/>
    </row>
    <row r="758" spans="3:3" ht="36.75" customHeight="1">
      <c r="C758" s="68"/>
    </row>
    <row r="759" spans="3:3" ht="36.75" customHeight="1">
      <c r="C759" s="68"/>
    </row>
    <row r="760" spans="3:3" ht="36.75" customHeight="1">
      <c r="C760" s="68"/>
    </row>
    <row r="761" spans="3:3" ht="36.75" customHeight="1">
      <c r="C761" s="68"/>
    </row>
    <row r="762" spans="3:3" ht="36.75" customHeight="1">
      <c r="C762" s="68"/>
    </row>
    <row r="763" spans="3:3" ht="36.75" customHeight="1">
      <c r="C763" s="68"/>
    </row>
    <row r="764" spans="3:3" ht="36.75" customHeight="1">
      <c r="C764" s="68"/>
    </row>
    <row r="765" spans="3:3" ht="36.75" customHeight="1">
      <c r="C765" s="68"/>
    </row>
    <row r="766" spans="3:3" ht="36.75" customHeight="1">
      <c r="C766" s="68"/>
    </row>
    <row r="767" spans="3:3" ht="36.75" customHeight="1">
      <c r="C767" s="68"/>
    </row>
    <row r="768" spans="3:3" ht="36.75" customHeight="1">
      <c r="C768" s="68"/>
    </row>
    <row r="769" spans="3:3" ht="36.75" customHeight="1">
      <c r="C769" s="68"/>
    </row>
    <row r="770" spans="3:3" ht="36.75" customHeight="1">
      <c r="C770" s="68"/>
    </row>
    <row r="771" spans="3:3" ht="36.75" customHeight="1">
      <c r="C771" s="68"/>
    </row>
    <row r="772" spans="3:3" ht="36.75" customHeight="1">
      <c r="C772" s="68"/>
    </row>
    <row r="773" spans="3:3" ht="36.75" customHeight="1">
      <c r="C773" s="68"/>
    </row>
    <row r="774" spans="3:3" ht="36.75" customHeight="1">
      <c r="C774" s="68"/>
    </row>
    <row r="775" spans="3:3" ht="36.75" customHeight="1">
      <c r="C775" s="68"/>
    </row>
    <row r="776" spans="3:3" ht="36.75" customHeight="1">
      <c r="C776" s="68"/>
    </row>
    <row r="777" spans="3:3" ht="36.75" customHeight="1">
      <c r="C777" s="68"/>
    </row>
    <row r="778" spans="3:3" ht="36.75" customHeight="1">
      <c r="C778" s="68"/>
    </row>
    <row r="779" spans="3:3" ht="36.75" customHeight="1">
      <c r="C779" s="68"/>
    </row>
    <row r="780" spans="3:3" ht="36.75" customHeight="1">
      <c r="C780" s="68"/>
    </row>
    <row r="781" spans="3:3" ht="36.75" customHeight="1">
      <c r="C781" s="68"/>
    </row>
    <row r="782" spans="3:3" ht="36.75" customHeight="1">
      <c r="C782" s="68"/>
    </row>
    <row r="783" spans="3:3" ht="36.75" customHeight="1">
      <c r="C783" s="68"/>
    </row>
    <row r="784" spans="3:3" ht="36.75" customHeight="1">
      <c r="C784" s="68"/>
    </row>
    <row r="785" spans="3:3" ht="36.75" customHeight="1">
      <c r="C785" s="68"/>
    </row>
    <row r="786" spans="3:3" ht="36.75" customHeight="1">
      <c r="C786" s="68"/>
    </row>
    <row r="787" spans="3:3" ht="36.75" customHeight="1">
      <c r="C787" s="68"/>
    </row>
    <row r="788" spans="3:3" ht="36.75" customHeight="1">
      <c r="C788" s="68"/>
    </row>
    <row r="789" spans="3:3" ht="36.75" customHeight="1">
      <c r="C789" s="68"/>
    </row>
    <row r="790" spans="3:3" ht="36.75" customHeight="1">
      <c r="C790" s="68"/>
    </row>
    <row r="791" spans="3:3" ht="36.75" customHeight="1">
      <c r="C791" s="68"/>
    </row>
    <row r="792" spans="3:3" ht="36.75" customHeight="1">
      <c r="C792" s="68"/>
    </row>
    <row r="793" spans="3:3" ht="36.75" customHeight="1">
      <c r="C793" s="68"/>
    </row>
    <row r="794" spans="3:3" ht="36.75" customHeight="1">
      <c r="C794" s="68"/>
    </row>
    <row r="795" spans="3:3" ht="36.75" customHeight="1">
      <c r="C795" s="68"/>
    </row>
    <row r="796" spans="3:3" ht="36.75" customHeight="1">
      <c r="C796" s="68"/>
    </row>
    <row r="797" spans="3:3" ht="36.75" customHeight="1">
      <c r="C797" s="68"/>
    </row>
    <row r="798" spans="3:3" ht="36.75" customHeight="1">
      <c r="C798" s="68"/>
    </row>
    <row r="799" spans="3:3" ht="36.75" customHeight="1">
      <c r="C799" s="68"/>
    </row>
    <row r="800" spans="3:3" ht="36.75" customHeight="1">
      <c r="C800" s="68"/>
    </row>
    <row r="801" spans="3:3" ht="36.75" customHeight="1">
      <c r="C801" s="68"/>
    </row>
    <row r="802" spans="3:3" ht="36.75" customHeight="1">
      <c r="C802" s="68"/>
    </row>
    <row r="803" spans="3:3" ht="36.75" customHeight="1">
      <c r="C803" s="68"/>
    </row>
    <row r="804" spans="3:3" ht="36.75" customHeight="1">
      <c r="C804" s="68"/>
    </row>
    <row r="805" spans="3:3" ht="36.75" customHeight="1">
      <c r="C805" s="68"/>
    </row>
    <row r="806" spans="3:3" ht="36.75" customHeight="1">
      <c r="C806" s="68"/>
    </row>
    <row r="807" spans="3:3" ht="36.75" customHeight="1">
      <c r="C807" s="68"/>
    </row>
    <row r="808" spans="3:3" ht="36.75" customHeight="1">
      <c r="C808" s="68"/>
    </row>
    <row r="809" spans="3:3" ht="36.75" customHeight="1">
      <c r="C809" s="68"/>
    </row>
    <row r="810" spans="3:3" ht="36.75" customHeight="1">
      <c r="C810" s="68"/>
    </row>
    <row r="811" spans="3:3" ht="36.75" customHeight="1">
      <c r="C811" s="68"/>
    </row>
    <row r="812" spans="3:3" ht="36.75" customHeight="1">
      <c r="C812" s="68"/>
    </row>
    <row r="813" spans="3:3" ht="36.75" customHeight="1">
      <c r="C813" s="68"/>
    </row>
    <row r="814" spans="3:3" ht="36.75" customHeight="1">
      <c r="C814" s="68"/>
    </row>
    <row r="815" spans="3:3" ht="36.75" customHeight="1">
      <c r="C815" s="68"/>
    </row>
    <row r="816" spans="3:3" ht="36.75" customHeight="1">
      <c r="C816" s="68"/>
    </row>
    <row r="817" spans="3:3" ht="36.75" customHeight="1">
      <c r="C817" s="68"/>
    </row>
    <row r="818" spans="3:3" ht="36.75" customHeight="1">
      <c r="C818" s="68"/>
    </row>
    <row r="819" spans="3:3" ht="36.75" customHeight="1">
      <c r="C819" s="68"/>
    </row>
    <row r="820" spans="3:3" ht="36.75" customHeight="1">
      <c r="C820" s="68"/>
    </row>
    <row r="821" spans="3:3" ht="36.75" customHeight="1">
      <c r="C821" s="68"/>
    </row>
    <row r="822" spans="3:3" ht="36.75" customHeight="1">
      <c r="C822" s="68"/>
    </row>
    <row r="823" spans="3:3" ht="36.75" customHeight="1">
      <c r="C823" s="68"/>
    </row>
    <row r="824" spans="3:3" ht="36.75" customHeight="1">
      <c r="C824" s="68"/>
    </row>
    <row r="825" spans="3:3" ht="36.75" customHeight="1">
      <c r="C825" s="68"/>
    </row>
    <row r="826" spans="3:3" ht="36.75" customHeight="1">
      <c r="C826" s="68"/>
    </row>
    <row r="827" spans="3:3" ht="36.75" customHeight="1">
      <c r="C827" s="68"/>
    </row>
    <row r="828" spans="3:3" ht="36.75" customHeight="1">
      <c r="C828" s="68"/>
    </row>
    <row r="829" spans="3:3" ht="36.75" customHeight="1">
      <c r="C829" s="68"/>
    </row>
    <row r="830" spans="3:3" ht="36.75" customHeight="1">
      <c r="C830" s="68"/>
    </row>
    <row r="831" spans="3:3" ht="36.75" customHeight="1">
      <c r="C831" s="68"/>
    </row>
    <row r="832" spans="3:3" ht="36.75" customHeight="1">
      <c r="C832" s="68"/>
    </row>
    <row r="833" spans="3:3" ht="36.75" customHeight="1">
      <c r="C833" s="68"/>
    </row>
    <row r="834" spans="3:3" ht="36.75" customHeight="1">
      <c r="C834" s="68"/>
    </row>
    <row r="835" spans="3:3" ht="36.75" customHeight="1">
      <c r="C835" s="68"/>
    </row>
    <row r="836" spans="3:3" ht="36.75" customHeight="1">
      <c r="C836" s="68"/>
    </row>
    <row r="837" spans="3:3" ht="36.75" customHeight="1">
      <c r="C837" s="68"/>
    </row>
    <row r="838" spans="3:3" ht="36.75" customHeight="1">
      <c r="C838" s="68"/>
    </row>
    <row r="839" spans="3:3" ht="36.75" customHeight="1">
      <c r="C839" s="68"/>
    </row>
    <row r="840" spans="3:3" ht="36.75" customHeight="1">
      <c r="C840" s="68"/>
    </row>
    <row r="841" spans="3:3" ht="36.75" customHeight="1">
      <c r="C841" s="68"/>
    </row>
    <row r="842" spans="3:3" ht="36.75" customHeight="1">
      <c r="C842" s="68"/>
    </row>
    <row r="843" spans="3:3" ht="36.75" customHeight="1">
      <c r="C843" s="68"/>
    </row>
    <row r="844" spans="3:3" ht="36.75" customHeight="1">
      <c r="C844" s="68"/>
    </row>
    <row r="845" spans="3:3" ht="36.75" customHeight="1">
      <c r="C845" s="68"/>
    </row>
    <row r="846" spans="3:3" ht="36.75" customHeight="1">
      <c r="C846" s="68"/>
    </row>
    <row r="847" spans="3:3" ht="36.75" customHeight="1">
      <c r="C847" s="68"/>
    </row>
    <row r="848" spans="3:3" ht="36.75" customHeight="1">
      <c r="C848" s="68"/>
    </row>
    <row r="849" spans="3:3" ht="36.75" customHeight="1">
      <c r="C849" s="68"/>
    </row>
    <row r="850" spans="3:3" ht="36.75" customHeight="1">
      <c r="C850" s="68"/>
    </row>
    <row r="851" spans="3:3" ht="36.75" customHeight="1">
      <c r="C851" s="68"/>
    </row>
    <row r="852" spans="3:3" ht="36.75" customHeight="1">
      <c r="C852" s="68"/>
    </row>
    <row r="853" spans="3:3" ht="36.75" customHeight="1">
      <c r="C853" s="68"/>
    </row>
    <row r="854" spans="3:3" ht="36.75" customHeight="1">
      <c r="C854" s="68"/>
    </row>
    <row r="855" spans="3:3" ht="36.75" customHeight="1">
      <c r="C855" s="68"/>
    </row>
    <row r="856" spans="3:3" ht="36.75" customHeight="1">
      <c r="C856" s="68"/>
    </row>
    <row r="857" spans="3:3" ht="36.75" customHeight="1">
      <c r="C857" s="68"/>
    </row>
    <row r="858" spans="3:3" ht="36.75" customHeight="1">
      <c r="C858" s="68"/>
    </row>
    <row r="859" spans="3:3" ht="36.75" customHeight="1">
      <c r="C859" s="68"/>
    </row>
    <row r="860" spans="3:3" ht="36.75" customHeight="1">
      <c r="C860" s="68"/>
    </row>
    <row r="861" spans="3:3" ht="36.75" customHeight="1">
      <c r="C861" s="68"/>
    </row>
    <row r="862" spans="3:3" ht="36.75" customHeight="1">
      <c r="C862" s="68"/>
    </row>
    <row r="863" spans="3:3" ht="36.75" customHeight="1">
      <c r="C863" s="68"/>
    </row>
    <row r="864" spans="3:3" ht="36.75" customHeight="1">
      <c r="C864" s="68"/>
    </row>
    <row r="865" spans="3:3" ht="36.75" customHeight="1">
      <c r="C865" s="68"/>
    </row>
    <row r="866" spans="3:3" ht="36.75" customHeight="1">
      <c r="C866" s="68"/>
    </row>
    <row r="867" spans="3:3" ht="36.75" customHeight="1">
      <c r="C867" s="68"/>
    </row>
    <row r="868" spans="3:3" ht="36.75" customHeight="1">
      <c r="C868" s="68"/>
    </row>
    <row r="869" spans="3:3" ht="36.75" customHeight="1">
      <c r="C869" s="68"/>
    </row>
  </sheetData>
  <mergeCells count="19">
    <mergeCell ref="B155:C155"/>
    <mergeCell ref="B156:C156"/>
    <mergeCell ref="B157:C157"/>
    <mergeCell ref="B158:C158"/>
    <mergeCell ref="B159:C159"/>
    <mergeCell ref="B154:C154"/>
    <mergeCell ref="A1:F1"/>
    <mergeCell ref="A2:F2"/>
    <mergeCell ref="C3:F3"/>
    <mergeCell ref="A4:A5"/>
    <mergeCell ref="B4:B5"/>
    <mergeCell ref="C4:C5"/>
    <mergeCell ref="D4:D5"/>
    <mergeCell ref="E4:F4"/>
    <mergeCell ref="D25:D26"/>
    <mergeCell ref="E25:E26"/>
    <mergeCell ref="B150:F150"/>
    <mergeCell ref="B151:F151"/>
    <mergeCell ref="B153:C153"/>
  </mergeCells>
  <pageMargins left="0" right="0" top="0" bottom="0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8"/>
  <sheetViews>
    <sheetView workbookViewId="0">
      <selection activeCell="H7" sqref="H7"/>
    </sheetView>
  </sheetViews>
  <sheetFormatPr defaultColWidth="14.28515625" defaultRowHeight="13.5"/>
  <cols>
    <col min="1" max="1" width="5.42578125" style="95" customWidth="1"/>
    <col min="2" max="2" width="5.42578125" style="96" customWidth="1"/>
    <col min="3" max="3" width="4.42578125" style="97" customWidth="1"/>
    <col min="4" max="4" width="4.140625" style="98" customWidth="1"/>
    <col min="5" max="5" width="49.28515625" style="99" customWidth="1"/>
    <col min="6" max="6" width="12.5703125" style="4" customWidth="1"/>
    <col min="7" max="7" width="11.85546875" style="4" customWidth="1"/>
    <col min="8" max="8" width="11.140625" style="4" customWidth="1"/>
    <col min="9" max="9" width="1.28515625" style="25" customWidth="1"/>
    <col min="10" max="16384" width="14.28515625" style="25"/>
  </cols>
  <sheetData>
    <row r="1" spans="1:11" s="4" customFormat="1">
      <c r="A1" s="223" t="s">
        <v>412</v>
      </c>
      <c r="B1" s="223"/>
      <c r="C1" s="223"/>
      <c r="D1" s="223"/>
      <c r="E1" s="223"/>
      <c r="F1" s="223"/>
      <c r="G1" s="223"/>
      <c r="H1" s="223"/>
    </row>
    <row r="2" spans="1:11" s="4" customFormat="1" ht="30.75" customHeight="1">
      <c r="A2" s="224" t="s">
        <v>413</v>
      </c>
      <c r="B2" s="223"/>
      <c r="C2" s="223"/>
      <c r="D2" s="223"/>
      <c r="E2" s="223"/>
      <c r="F2" s="223"/>
      <c r="G2" s="223"/>
      <c r="H2" s="223"/>
    </row>
    <row r="3" spans="1:11" s="4" customFormat="1">
      <c r="B3" s="5"/>
      <c r="C3" s="6"/>
      <c r="D3" s="6"/>
      <c r="F3" s="232" t="s">
        <v>355</v>
      </c>
      <c r="G3" s="232"/>
      <c r="H3" s="232"/>
    </row>
    <row r="4" spans="1:11" s="78" customFormat="1" ht="20.25" customHeight="1">
      <c r="A4" s="228" t="s">
        <v>170</v>
      </c>
      <c r="B4" s="229" t="s">
        <v>171</v>
      </c>
      <c r="C4" s="230" t="s">
        <v>172</v>
      </c>
      <c r="D4" s="230" t="s">
        <v>173</v>
      </c>
      <c r="E4" s="231" t="s">
        <v>174</v>
      </c>
      <c r="F4" s="225" t="s">
        <v>414</v>
      </c>
      <c r="G4" s="227" t="s">
        <v>376</v>
      </c>
      <c r="H4" s="227"/>
    </row>
    <row r="5" spans="1:11" s="79" customFormat="1" ht="35.25" customHeight="1">
      <c r="A5" s="228"/>
      <c r="B5" s="229"/>
      <c r="C5" s="230"/>
      <c r="D5" s="230"/>
      <c r="E5" s="231"/>
      <c r="F5" s="226"/>
      <c r="G5" s="28" t="s">
        <v>415</v>
      </c>
      <c r="H5" s="28" t="s">
        <v>416</v>
      </c>
    </row>
    <row r="6" spans="1:11" s="79" customFormat="1">
      <c r="A6" s="80" t="s">
        <v>60</v>
      </c>
      <c r="B6" s="80" t="s">
        <v>61</v>
      </c>
      <c r="C6" s="80" t="s">
        <v>62</v>
      </c>
      <c r="D6" s="80" t="s">
        <v>175</v>
      </c>
      <c r="E6" s="80" t="s">
        <v>176</v>
      </c>
      <c r="F6" s="80" t="s">
        <v>193</v>
      </c>
      <c r="G6" s="80" t="s">
        <v>196</v>
      </c>
      <c r="H6" s="80" t="s">
        <v>198</v>
      </c>
    </row>
    <row r="7" spans="1:11" s="83" customFormat="1" ht="54">
      <c r="A7" s="28">
        <v>2000</v>
      </c>
      <c r="B7" s="81" t="s">
        <v>57</v>
      </c>
      <c r="C7" s="82" t="s">
        <v>0</v>
      </c>
      <c r="D7" s="82" t="s">
        <v>0</v>
      </c>
      <c r="E7" s="29" t="s">
        <v>402</v>
      </c>
      <c r="F7" s="16">
        <f>G7+H7</f>
        <v>2033871.156</v>
      </c>
      <c r="G7" s="18">
        <f>G8+G43+G61+G87+G140+G160+G180+G209+G239+G270+G302</f>
        <v>1555192.2560000001</v>
      </c>
      <c r="H7" s="18">
        <f>H8+H43+H61+H87+H140+H160+H180+H209+H239+H270+H302</f>
        <v>478678.9</v>
      </c>
      <c r="J7" s="101" t="e">
        <f>G7-#REF!</f>
        <v>#REF!</v>
      </c>
      <c r="K7" s="104">
        <f>'hat1'!E7-'hat2'!G7</f>
        <v>120000</v>
      </c>
    </row>
    <row r="8" spans="1:11" s="85" customFormat="1" ht="54">
      <c r="A8" s="17">
        <v>2100</v>
      </c>
      <c r="B8" s="84" t="s">
        <v>58</v>
      </c>
      <c r="C8" s="84" t="s">
        <v>59</v>
      </c>
      <c r="D8" s="84" t="s">
        <v>59</v>
      </c>
      <c r="E8" s="29" t="s">
        <v>403</v>
      </c>
      <c r="F8" s="16">
        <f>G8+H8</f>
        <v>421998.7</v>
      </c>
      <c r="G8" s="16">
        <f>G10+G19+G32</f>
        <v>418998.8</v>
      </c>
      <c r="H8" s="16">
        <f>H10+H15+H19+H24+H27+H30+H33+H36</f>
        <v>2999.9</v>
      </c>
    </row>
    <row r="9" spans="1:11">
      <c r="A9" s="3"/>
      <c r="B9" s="84"/>
      <c r="C9" s="84"/>
      <c r="D9" s="84"/>
      <c r="E9" s="86" t="s">
        <v>177</v>
      </c>
      <c r="F9" s="15"/>
      <c r="G9" s="15"/>
      <c r="H9" s="15"/>
    </row>
    <row r="10" spans="1:11" s="88" customFormat="1" ht="54">
      <c r="A10" s="3">
        <v>2110</v>
      </c>
      <c r="B10" s="84" t="s">
        <v>58</v>
      </c>
      <c r="C10" s="84" t="s">
        <v>60</v>
      </c>
      <c r="D10" s="84" t="s">
        <v>59</v>
      </c>
      <c r="E10" s="87" t="s">
        <v>178</v>
      </c>
      <c r="F10" s="15">
        <f>G10+H10</f>
        <v>405745.10000000003</v>
      </c>
      <c r="G10" s="15">
        <f>G12+G13+G14</f>
        <v>402745.2</v>
      </c>
      <c r="H10" s="15">
        <f>H12+H13+H14</f>
        <v>2999.9</v>
      </c>
    </row>
    <row r="11" spans="1:11" s="88" customFormat="1">
      <c r="A11" s="3"/>
      <c r="B11" s="84"/>
      <c r="C11" s="84"/>
      <c r="D11" s="84"/>
      <c r="E11" s="86" t="s">
        <v>85</v>
      </c>
      <c r="F11" s="15"/>
      <c r="G11" s="89"/>
      <c r="H11" s="89"/>
    </row>
    <row r="12" spans="1:11" ht="27">
      <c r="A12" s="3">
        <v>2111</v>
      </c>
      <c r="B12" s="1" t="s">
        <v>58</v>
      </c>
      <c r="C12" s="1" t="s">
        <v>60</v>
      </c>
      <c r="D12" s="1" t="s">
        <v>60</v>
      </c>
      <c r="E12" s="102" t="s">
        <v>179</v>
      </c>
      <c r="F12" s="103">
        <f>G12+H12</f>
        <v>405745.10000000003</v>
      </c>
      <c r="G12" s="103">
        <f>'hat6'!I13</f>
        <v>402745.2</v>
      </c>
      <c r="H12" s="103">
        <f>'hat6'!H36</f>
        <v>2999.9</v>
      </c>
    </row>
    <row r="13" spans="1:11" ht="27">
      <c r="A13" s="3">
        <v>2112</v>
      </c>
      <c r="B13" s="1" t="s">
        <v>58</v>
      </c>
      <c r="C13" s="1" t="s">
        <v>60</v>
      </c>
      <c r="D13" s="1" t="s">
        <v>61</v>
      </c>
      <c r="E13" s="86" t="s">
        <v>180</v>
      </c>
      <c r="F13" s="15">
        <f>G13+H13</f>
        <v>0</v>
      </c>
      <c r="G13" s="15"/>
      <c r="H13" s="15"/>
      <c r="K13" s="90"/>
    </row>
    <row r="14" spans="1:11">
      <c r="A14" s="3">
        <v>2113</v>
      </c>
      <c r="B14" s="1" t="s">
        <v>58</v>
      </c>
      <c r="C14" s="1" t="s">
        <v>60</v>
      </c>
      <c r="D14" s="1" t="s">
        <v>62</v>
      </c>
      <c r="E14" s="86" t="s">
        <v>181</v>
      </c>
      <c r="F14" s="15">
        <f>G14+H14</f>
        <v>0</v>
      </c>
      <c r="G14" s="15"/>
      <c r="H14" s="15"/>
    </row>
    <row r="15" spans="1:11">
      <c r="A15" s="3">
        <v>2120</v>
      </c>
      <c r="B15" s="84" t="s">
        <v>58</v>
      </c>
      <c r="C15" s="84" t="s">
        <v>61</v>
      </c>
      <c r="D15" s="84" t="s">
        <v>59</v>
      </c>
      <c r="E15" s="87" t="s">
        <v>182</v>
      </c>
      <c r="F15" s="15">
        <f>G15+H15</f>
        <v>0</v>
      </c>
      <c r="G15" s="15">
        <f>G17+G18</f>
        <v>0</v>
      </c>
      <c r="H15" s="15">
        <f>H17+H18</f>
        <v>0</v>
      </c>
    </row>
    <row r="16" spans="1:11" s="88" customFormat="1">
      <c r="A16" s="3"/>
      <c r="B16" s="84"/>
      <c r="C16" s="84"/>
      <c r="D16" s="84"/>
      <c r="E16" s="86" t="s">
        <v>85</v>
      </c>
      <c r="F16" s="15"/>
      <c r="G16" s="89"/>
      <c r="H16" s="89"/>
    </row>
    <row r="17" spans="1:8">
      <c r="A17" s="3">
        <v>2121</v>
      </c>
      <c r="B17" s="1" t="s">
        <v>58</v>
      </c>
      <c r="C17" s="1" t="s">
        <v>61</v>
      </c>
      <c r="D17" s="1" t="s">
        <v>60</v>
      </c>
      <c r="E17" s="91" t="s">
        <v>183</v>
      </c>
      <c r="F17" s="15">
        <f>G17+H17</f>
        <v>0</v>
      </c>
      <c r="G17" s="15"/>
      <c r="H17" s="15"/>
    </row>
    <row r="18" spans="1:8" ht="27">
      <c r="A18" s="3">
        <v>2122</v>
      </c>
      <c r="B18" s="1" t="s">
        <v>58</v>
      </c>
      <c r="C18" s="1" t="s">
        <v>61</v>
      </c>
      <c r="D18" s="1" t="s">
        <v>61</v>
      </c>
      <c r="E18" s="86" t="s">
        <v>184</v>
      </c>
      <c r="F18" s="15">
        <f>G18+H18</f>
        <v>0</v>
      </c>
      <c r="G18" s="15"/>
      <c r="H18" s="15"/>
    </row>
    <row r="19" spans="1:8">
      <c r="A19" s="3">
        <v>2130</v>
      </c>
      <c r="B19" s="84" t="s">
        <v>58</v>
      </c>
      <c r="C19" s="84" t="s">
        <v>62</v>
      </c>
      <c r="D19" s="84" t="s">
        <v>59</v>
      </c>
      <c r="E19" s="87" t="s">
        <v>185</v>
      </c>
      <c r="F19" s="15">
        <f>G19+H19</f>
        <v>1999</v>
      </c>
      <c r="G19" s="15">
        <f>G21+G22+G23</f>
        <v>1999</v>
      </c>
      <c r="H19" s="15">
        <f>H21+H22+H23</f>
        <v>0</v>
      </c>
    </row>
    <row r="20" spans="1:8" s="88" customFormat="1">
      <c r="A20" s="3"/>
      <c r="B20" s="84"/>
      <c r="C20" s="84"/>
      <c r="D20" s="84"/>
      <c r="E20" s="86" t="s">
        <v>85</v>
      </c>
      <c r="F20" s="15"/>
      <c r="G20" s="89"/>
      <c r="H20" s="89"/>
    </row>
    <row r="21" spans="1:8" ht="15.75" customHeight="1">
      <c r="A21" s="3">
        <v>2131</v>
      </c>
      <c r="B21" s="1" t="s">
        <v>58</v>
      </c>
      <c r="C21" s="1" t="s">
        <v>62</v>
      </c>
      <c r="D21" s="1" t="s">
        <v>60</v>
      </c>
      <c r="E21" s="86" t="s">
        <v>186</v>
      </c>
      <c r="F21" s="15">
        <f>G21+H21</f>
        <v>0</v>
      </c>
      <c r="G21" s="15"/>
      <c r="H21" s="15"/>
    </row>
    <row r="22" spans="1:8" ht="27">
      <c r="A22" s="3">
        <v>2132</v>
      </c>
      <c r="B22" s="1" t="s">
        <v>58</v>
      </c>
      <c r="C22" s="1" t="s">
        <v>62</v>
      </c>
      <c r="D22" s="1" t="s">
        <v>61</v>
      </c>
      <c r="E22" s="86" t="s">
        <v>187</v>
      </c>
      <c r="F22" s="15">
        <f>G22+H22</f>
        <v>0</v>
      </c>
      <c r="G22" s="15"/>
      <c r="H22" s="15"/>
    </row>
    <row r="23" spans="1:8">
      <c r="A23" s="3">
        <v>2133</v>
      </c>
      <c r="B23" s="1" t="s">
        <v>58</v>
      </c>
      <c r="C23" s="1" t="s">
        <v>62</v>
      </c>
      <c r="D23" s="1" t="s">
        <v>62</v>
      </c>
      <c r="E23" s="86" t="s">
        <v>188</v>
      </c>
      <c r="F23" s="15">
        <f>G23+H23</f>
        <v>1999</v>
      </c>
      <c r="G23" s="15">
        <v>1999</v>
      </c>
      <c r="H23" s="15"/>
    </row>
    <row r="24" spans="1:8">
      <c r="A24" s="3">
        <v>2140</v>
      </c>
      <c r="B24" s="84" t="s">
        <v>58</v>
      </c>
      <c r="C24" s="84" t="s">
        <v>175</v>
      </c>
      <c r="D24" s="84" t="s">
        <v>59</v>
      </c>
      <c r="E24" s="87" t="s">
        <v>189</v>
      </c>
      <c r="F24" s="15">
        <f>G24+H24</f>
        <v>0</v>
      </c>
      <c r="G24" s="15">
        <f>G26</f>
        <v>0</v>
      </c>
      <c r="H24" s="15">
        <f>H26</f>
        <v>0</v>
      </c>
    </row>
    <row r="25" spans="1:8" s="88" customFormat="1">
      <c r="A25" s="3"/>
      <c r="B25" s="84"/>
      <c r="C25" s="84"/>
      <c r="D25" s="84"/>
      <c r="E25" s="86" t="s">
        <v>85</v>
      </c>
      <c r="F25" s="15"/>
      <c r="G25" s="89"/>
      <c r="H25" s="89"/>
    </row>
    <row r="26" spans="1:8">
      <c r="A26" s="3">
        <v>2141</v>
      </c>
      <c r="B26" s="1" t="s">
        <v>58</v>
      </c>
      <c r="C26" s="1" t="s">
        <v>175</v>
      </c>
      <c r="D26" s="1" t="s">
        <v>60</v>
      </c>
      <c r="E26" s="86" t="s">
        <v>190</v>
      </c>
      <c r="F26" s="15">
        <f>G26+H26</f>
        <v>0</v>
      </c>
      <c r="G26" s="15"/>
      <c r="H26" s="15"/>
    </row>
    <row r="27" spans="1:8" ht="40.5">
      <c r="A27" s="3">
        <v>2150</v>
      </c>
      <c r="B27" s="84" t="s">
        <v>58</v>
      </c>
      <c r="C27" s="84" t="s">
        <v>176</v>
      </c>
      <c r="D27" s="84" t="s">
        <v>59</v>
      </c>
      <c r="E27" s="87" t="s">
        <v>191</v>
      </c>
      <c r="F27" s="15">
        <f>G27+H27</f>
        <v>0</v>
      </c>
      <c r="G27" s="15">
        <f>G29</f>
        <v>0</v>
      </c>
      <c r="H27" s="15">
        <f>H29</f>
        <v>0</v>
      </c>
    </row>
    <row r="28" spans="1:8" s="88" customFormat="1">
      <c r="A28" s="3"/>
      <c r="B28" s="84"/>
      <c r="C28" s="84"/>
      <c r="D28" s="84"/>
      <c r="E28" s="86" t="s">
        <v>85</v>
      </c>
      <c r="F28" s="15"/>
      <c r="G28" s="89"/>
      <c r="H28" s="89"/>
    </row>
    <row r="29" spans="1:8" ht="27">
      <c r="A29" s="3">
        <v>2151</v>
      </c>
      <c r="B29" s="1" t="s">
        <v>58</v>
      </c>
      <c r="C29" s="1" t="s">
        <v>176</v>
      </c>
      <c r="D29" s="1" t="s">
        <v>60</v>
      </c>
      <c r="E29" s="86" t="s">
        <v>192</v>
      </c>
      <c r="F29" s="15">
        <f>G29+H29</f>
        <v>0</v>
      </c>
      <c r="G29" s="15"/>
      <c r="H29" s="15"/>
    </row>
    <row r="30" spans="1:8" ht="27">
      <c r="A30" s="3">
        <v>2160</v>
      </c>
      <c r="B30" s="84" t="s">
        <v>58</v>
      </c>
      <c r="C30" s="84" t="s">
        <v>193</v>
      </c>
      <c r="D30" s="84" t="s">
        <v>59</v>
      </c>
      <c r="E30" s="87" t="s">
        <v>194</v>
      </c>
      <c r="F30" s="15">
        <f>G30+H30</f>
        <v>14254.6</v>
      </c>
      <c r="G30" s="15">
        <f>G32</f>
        <v>14254.6</v>
      </c>
      <c r="H30" s="15">
        <f>H32</f>
        <v>0</v>
      </c>
    </row>
    <row r="31" spans="1:8" s="88" customFormat="1">
      <c r="A31" s="3"/>
      <c r="B31" s="84"/>
      <c r="C31" s="84"/>
      <c r="D31" s="84"/>
      <c r="E31" s="86" t="s">
        <v>85</v>
      </c>
      <c r="F31" s="15"/>
      <c r="G31" s="89"/>
      <c r="H31" s="89"/>
    </row>
    <row r="32" spans="1:8" ht="27">
      <c r="A32" s="3">
        <v>2161</v>
      </c>
      <c r="B32" s="1" t="s">
        <v>58</v>
      </c>
      <c r="C32" s="1" t="s">
        <v>193</v>
      </c>
      <c r="D32" s="1" t="s">
        <v>60</v>
      </c>
      <c r="E32" s="86" t="s">
        <v>195</v>
      </c>
      <c r="F32" s="15">
        <f>G32+H32</f>
        <v>14254.6</v>
      </c>
      <c r="G32" s="15">
        <f>'hat6'!I99</f>
        <v>14254.6</v>
      </c>
      <c r="H32" s="15"/>
    </row>
    <row r="33" spans="1:8">
      <c r="A33" s="3">
        <v>2170</v>
      </c>
      <c r="B33" s="84" t="s">
        <v>58</v>
      </c>
      <c r="C33" s="84" t="s">
        <v>196</v>
      </c>
      <c r="D33" s="84" t="s">
        <v>59</v>
      </c>
      <c r="E33" s="87" t="s">
        <v>197</v>
      </c>
      <c r="F33" s="15">
        <f>G33+H33</f>
        <v>0</v>
      </c>
      <c r="G33" s="15">
        <f>G35</f>
        <v>0</v>
      </c>
      <c r="H33" s="15">
        <f>H35</f>
        <v>0</v>
      </c>
    </row>
    <row r="34" spans="1:8" s="88" customFormat="1">
      <c r="A34" s="3"/>
      <c r="B34" s="84"/>
      <c r="C34" s="84"/>
      <c r="D34" s="84"/>
      <c r="E34" s="86" t="s">
        <v>85</v>
      </c>
      <c r="F34" s="15"/>
      <c r="G34" s="89"/>
      <c r="H34" s="89"/>
    </row>
    <row r="35" spans="1:8">
      <c r="A35" s="3">
        <v>2171</v>
      </c>
      <c r="B35" s="1" t="s">
        <v>58</v>
      </c>
      <c r="C35" s="1" t="s">
        <v>196</v>
      </c>
      <c r="D35" s="1" t="s">
        <v>60</v>
      </c>
      <c r="E35" s="86" t="s">
        <v>197</v>
      </c>
      <c r="F35" s="15">
        <f>G35+H35</f>
        <v>0</v>
      </c>
      <c r="G35" s="15"/>
      <c r="H35" s="15"/>
    </row>
    <row r="36" spans="1:8" ht="40.5">
      <c r="A36" s="3">
        <v>2180</v>
      </c>
      <c r="B36" s="84" t="s">
        <v>58</v>
      </c>
      <c r="C36" s="84" t="s">
        <v>198</v>
      </c>
      <c r="D36" s="84" t="s">
        <v>59</v>
      </c>
      <c r="E36" s="87" t="s">
        <v>199</v>
      </c>
      <c r="F36" s="15">
        <f>G36+H36</f>
        <v>0</v>
      </c>
      <c r="G36" s="15">
        <f>G38</f>
        <v>0</v>
      </c>
      <c r="H36" s="15">
        <f>H38</f>
        <v>0</v>
      </c>
    </row>
    <row r="37" spans="1:8" s="88" customFormat="1">
      <c r="A37" s="3"/>
      <c r="B37" s="84"/>
      <c r="C37" s="84"/>
      <c r="D37" s="84"/>
      <c r="E37" s="86" t="s">
        <v>85</v>
      </c>
      <c r="F37" s="15"/>
      <c r="G37" s="89"/>
      <c r="H37" s="89"/>
    </row>
    <row r="38" spans="1:8" ht="27">
      <c r="A38" s="3">
        <v>2181</v>
      </c>
      <c r="B38" s="1" t="s">
        <v>58</v>
      </c>
      <c r="C38" s="1" t="s">
        <v>198</v>
      </c>
      <c r="D38" s="1" t="s">
        <v>60</v>
      </c>
      <c r="E38" s="86" t="s">
        <v>199</v>
      </c>
      <c r="F38" s="15">
        <f>G38+H38</f>
        <v>0</v>
      </c>
      <c r="G38" s="15">
        <f>G40+G41</f>
        <v>0</v>
      </c>
      <c r="H38" s="15">
        <f>H40+H41</f>
        <v>0</v>
      </c>
    </row>
    <row r="39" spans="1:8">
      <c r="A39" s="3"/>
      <c r="B39" s="1"/>
      <c r="C39" s="1"/>
      <c r="D39" s="1"/>
      <c r="E39" s="86" t="s">
        <v>85</v>
      </c>
      <c r="F39" s="15"/>
      <c r="G39" s="15"/>
      <c r="H39" s="15"/>
    </row>
    <row r="40" spans="1:8">
      <c r="A40" s="3">
        <v>2182</v>
      </c>
      <c r="B40" s="1" t="s">
        <v>58</v>
      </c>
      <c r="C40" s="1" t="s">
        <v>198</v>
      </c>
      <c r="D40" s="1" t="s">
        <v>60</v>
      </c>
      <c r="E40" s="86" t="s">
        <v>200</v>
      </c>
      <c r="F40" s="15">
        <f>G40+H40</f>
        <v>0</v>
      </c>
      <c r="G40" s="15"/>
      <c r="H40" s="15"/>
    </row>
    <row r="41" spans="1:8">
      <c r="A41" s="3">
        <v>2183</v>
      </c>
      <c r="B41" s="1" t="s">
        <v>58</v>
      </c>
      <c r="C41" s="1" t="s">
        <v>198</v>
      </c>
      <c r="D41" s="1" t="s">
        <v>60</v>
      </c>
      <c r="E41" s="86" t="s">
        <v>201</v>
      </c>
      <c r="F41" s="15">
        <f>G41+H41</f>
        <v>0</v>
      </c>
      <c r="G41" s="15"/>
      <c r="H41" s="15"/>
    </row>
    <row r="42" spans="1:8" ht="27">
      <c r="A42" s="3">
        <v>2184</v>
      </c>
      <c r="B42" s="1" t="s">
        <v>58</v>
      </c>
      <c r="C42" s="1" t="s">
        <v>198</v>
      </c>
      <c r="D42" s="1" t="s">
        <v>60</v>
      </c>
      <c r="E42" s="86" t="s">
        <v>202</v>
      </c>
      <c r="F42" s="15">
        <f>G42+H42</f>
        <v>0</v>
      </c>
      <c r="G42" s="15"/>
      <c r="H42" s="15"/>
    </row>
    <row r="43" spans="1:8" s="85" customFormat="1" ht="27">
      <c r="A43" s="17">
        <v>2200</v>
      </c>
      <c r="B43" s="84" t="s">
        <v>63</v>
      </c>
      <c r="C43" s="84" t="s">
        <v>59</v>
      </c>
      <c r="D43" s="84" t="s">
        <v>59</v>
      </c>
      <c r="E43" s="29" t="s">
        <v>404</v>
      </c>
      <c r="F43" s="16">
        <f>G43+H43</f>
        <v>2500</v>
      </c>
      <c r="G43" s="16">
        <f>G45+G48+G51+G54+G58</f>
        <v>2500</v>
      </c>
      <c r="H43" s="16">
        <f>H45+H48+H51+H54+H58</f>
        <v>0</v>
      </c>
    </row>
    <row r="44" spans="1:8">
      <c r="A44" s="3"/>
      <c r="B44" s="84"/>
      <c r="C44" s="84"/>
      <c r="D44" s="84"/>
      <c r="E44" s="86" t="s">
        <v>177</v>
      </c>
      <c r="F44" s="15"/>
      <c r="G44" s="15"/>
      <c r="H44" s="15"/>
    </row>
    <row r="45" spans="1:8">
      <c r="A45" s="3">
        <v>2210</v>
      </c>
      <c r="B45" s="84" t="s">
        <v>63</v>
      </c>
      <c r="C45" s="1" t="s">
        <v>60</v>
      </c>
      <c r="D45" s="1" t="s">
        <v>59</v>
      </c>
      <c r="E45" s="87" t="s">
        <v>203</v>
      </c>
      <c r="F45" s="15">
        <f>G45+H45</f>
        <v>0</v>
      </c>
      <c r="G45" s="15">
        <f>G47</f>
        <v>0</v>
      </c>
      <c r="H45" s="15">
        <f>H47</f>
        <v>0</v>
      </c>
    </row>
    <row r="46" spans="1:8">
      <c r="A46" s="3"/>
      <c r="B46" s="84"/>
      <c r="C46" s="84"/>
      <c r="D46" s="84"/>
      <c r="E46" s="86" t="s">
        <v>85</v>
      </c>
      <c r="F46" s="15"/>
      <c r="G46" s="15"/>
      <c r="H46" s="15"/>
    </row>
    <row r="47" spans="1:8">
      <c r="A47" s="3">
        <v>2211</v>
      </c>
      <c r="B47" s="1" t="s">
        <v>63</v>
      </c>
      <c r="C47" s="1" t="s">
        <v>60</v>
      </c>
      <c r="D47" s="1" t="s">
        <v>60</v>
      </c>
      <c r="E47" s="86" t="s">
        <v>204</v>
      </c>
      <c r="F47" s="15">
        <f>G47+H47</f>
        <v>0</v>
      </c>
      <c r="G47" s="15"/>
      <c r="H47" s="15"/>
    </row>
    <row r="48" spans="1:8">
      <c r="A48" s="3">
        <v>2220</v>
      </c>
      <c r="B48" s="84" t="s">
        <v>63</v>
      </c>
      <c r="C48" s="84" t="s">
        <v>61</v>
      </c>
      <c r="D48" s="84" t="s">
        <v>59</v>
      </c>
      <c r="E48" s="87" t="s">
        <v>205</v>
      </c>
      <c r="F48" s="15">
        <f>G48+H48</f>
        <v>2500</v>
      </c>
      <c r="G48" s="15">
        <f>G50</f>
        <v>2500</v>
      </c>
      <c r="H48" s="15">
        <f>H50</f>
        <v>0</v>
      </c>
    </row>
    <row r="49" spans="1:8" s="88" customFormat="1">
      <c r="A49" s="3"/>
      <c r="B49" s="84"/>
      <c r="C49" s="84"/>
      <c r="D49" s="84"/>
      <c r="E49" s="86" t="s">
        <v>85</v>
      </c>
      <c r="F49" s="15"/>
      <c r="G49" s="89"/>
      <c r="H49" s="89"/>
    </row>
    <row r="50" spans="1:8">
      <c r="A50" s="3">
        <v>2221</v>
      </c>
      <c r="B50" s="1" t="s">
        <v>63</v>
      </c>
      <c r="C50" s="1" t="s">
        <v>61</v>
      </c>
      <c r="D50" s="1" t="s">
        <v>60</v>
      </c>
      <c r="E50" s="86" t="s">
        <v>206</v>
      </c>
      <c r="F50" s="15">
        <f>G50+H50</f>
        <v>2500</v>
      </c>
      <c r="G50" s="15">
        <f>'hat6'!I137</f>
        <v>2500</v>
      </c>
      <c r="H50" s="15"/>
    </row>
    <row r="51" spans="1:8">
      <c r="A51" s="3">
        <v>2230</v>
      </c>
      <c r="B51" s="84" t="s">
        <v>63</v>
      </c>
      <c r="C51" s="1" t="s">
        <v>62</v>
      </c>
      <c r="D51" s="1" t="s">
        <v>59</v>
      </c>
      <c r="E51" s="87" t="s">
        <v>207</v>
      </c>
      <c r="F51" s="15">
        <f>G51+H51</f>
        <v>0</v>
      </c>
      <c r="G51" s="15">
        <f>G53</f>
        <v>0</v>
      </c>
      <c r="H51" s="15">
        <f>H53</f>
        <v>0</v>
      </c>
    </row>
    <row r="52" spans="1:8" s="88" customFormat="1">
      <c r="A52" s="3"/>
      <c r="B52" s="84"/>
      <c r="C52" s="84"/>
      <c r="D52" s="84"/>
      <c r="E52" s="86" t="s">
        <v>85</v>
      </c>
      <c r="F52" s="15"/>
      <c r="G52" s="89"/>
      <c r="H52" s="89"/>
    </row>
    <row r="53" spans="1:8">
      <c r="A53" s="3">
        <v>2231</v>
      </c>
      <c r="B53" s="1" t="s">
        <v>63</v>
      </c>
      <c r="C53" s="1" t="s">
        <v>62</v>
      </c>
      <c r="D53" s="1" t="s">
        <v>60</v>
      </c>
      <c r="E53" s="86" t="s">
        <v>208</v>
      </c>
      <c r="F53" s="15">
        <f>G53+H53</f>
        <v>0</v>
      </c>
      <c r="G53" s="15"/>
      <c r="H53" s="15"/>
    </row>
    <row r="54" spans="1:8" ht="27">
      <c r="A54" s="3">
        <v>2240</v>
      </c>
      <c r="B54" s="84" t="s">
        <v>63</v>
      </c>
      <c r="C54" s="84" t="s">
        <v>175</v>
      </c>
      <c r="D54" s="84" t="s">
        <v>59</v>
      </c>
      <c r="E54" s="87" t="s">
        <v>209</v>
      </c>
      <c r="F54" s="15">
        <f>G54+H54</f>
        <v>0</v>
      </c>
      <c r="G54" s="15">
        <f>G56</f>
        <v>0</v>
      </c>
      <c r="H54" s="15">
        <f>H56</f>
        <v>0</v>
      </c>
    </row>
    <row r="55" spans="1:8" s="88" customFormat="1">
      <c r="A55" s="3"/>
      <c r="B55" s="84"/>
      <c r="C55" s="84"/>
      <c r="D55" s="84"/>
      <c r="E55" s="86" t="s">
        <v>85</v>
      </c>
      <c r="F55" s="15"/>
      <c r="G55" s="89"/>
      <c r="H55" s="89"/>
    </row>
    <row r="56" spans="1:8" ht="27">
      <c r="A56" s="3">
        <v>2241</v>
      </c>
      <c r="B56" s="1" t="s">
        <v>63</v>
      </c>
      <c r="C56" s="1" t="s">
        <v>175</v>
      </c>
      <c r="D56" s="1" t="s">
        <v>60</v>
      </c>
      <c r="E56" s="86" t="s">
        <v>209</v>
      </c>
      <c r="F56" s="15">
        <f>G56+H56</f>
        <v>0</v>
      </c>
      <c r="G56" s="15"/>
      <c r="H56" s="15"/>
    </row>
    <row r="57" spans="1:8">
      <c r="A57" s="3"/>
      <c r="B57" s="84"/>
      <c r="C57" s="84"/>
      <c r="D57" s="84"/>
      <c r="E57" s="86" t="s">
        <v>85</v>
      </c>
      <c r="F57" s="15"/>
      <c r="G57" s="15"/>
      <c r="H57" s="15"/>
    </row>
    <row r="58" spans="1:8">
      <c r="A58" s="3">
        <v>2250</v>
      </c>
      <c r="B58" s="84" t="s">
        <v>63</v>
      </c>
      <c r="C58" s="84" t="s">
        <v>176</v>
      </c>
      <c r="D58" s="84" t="s">
        <v>59</v>
      </c>
      <c r="E58" s="87" t="s">
        <v>210</v>
      </c>
      <c r="F58" s="15">
        <f>G58+H58</f>
        <v>0</v>
      </c>
      <c r="G58" s="15">
        <f>G60</f>
        <v>0</v>
      </c>
      <c r="H58" s="15">
        <f>H60</f>
        <v>0</v>
      </c>
    </row>
    <row r="59" spans="1:8" s="88" customFormat="1">
      <c r="A59" s="3"/>
      <c r="B59" s="84"/>
      <c r="C59" s="84"/>
      <c r="D59" s="84"/>
      <c r="E59" s="86" t="s">
        <v>85</v>
      </c>
      <c r="F59" s="15"/>
      <c r="G59" s="89"/>
      <c r="H59" s="89"/>
    </row>
    <row r="60" spans="1:8">
      <c r="A60" s="3">
        <v>2251</v>
      </c>
      <c r="B60" s="1" t="s">
        <v>63</v>
      </c>
      <c r="C60" s="1" t="s">
        <v>176</v>
      </c>
      <c r="D60" s="1" t="s">
        <v>60</v>
      </c>
      <c r="E60" s="86" t="s">
        <v>210</v>
      </c>
      <c r="F60" s="15">
        <f>G60+H60</f>
        <v>0</v>
      </c>
      <c r="G60" s="15"/>
      <c r="H60" s="15"/>
    </row>
    <row r="61" spans="1:8" s="85" customFormat="1" ht="66.75" customHeight="1">
      <c r="A61" s="17">
        <v>2300</v>
      </c>
      <c r="B61" s="84" t="s">
        <v>64</v>
      </c>
      <c r="C61" s="84" t="s">
        <v>59</v>
      </c>
      <c r="D61" s="84" t="s">
        <v>59</v>
      </c>
      <c r="E61" s="29" t="s">
        <v>411</v>
      </c>
      <c r="F61" s="16">
        <f>G61+H61</f>
        <v>0</v>
      </c>
      <c r="G61" s="16">
        <f>G63+G68+G71+G75+G78+G81+G84</f>
        <v>0</v>
      </c>
      <c r="H61" s="16">
        <f>H63+H68+H71+H75+H78+H81+H84</f>
        <v>0</v>
      </c>
    </row>
    <row r="62" spans="1:8" ht="13.5" customHeight="1">
      <c r="A62" s="3"/>
      <c r="B62" s="84"/>
      <c r="C62" s="84"/>
      <c r="D62" s="84"/>
      <c r="E62" s="86" t="s">
        <v>177</v>
      </c>
      <c r="F62" s="15"/>
      <c r="G62" s="15"/>
      <c r="H62" s="15"/>
    </row>
    <row r="63" spans="1:8">
      <c r="A63" s="3">
        <v>2310</v>
      </c>
      <c r="B63" s="84" t="s">
        <v>64</v>
      </c>
      <c r="C63" s="84" t="s">
        <v>60</v>
      </c>
      <c r="D63" s="84" t="s">
        <v>59</v>
      </c>
      <c r="E63" s="87" t="s">
        <v>211</v>
      </c>
      <c r="F63" s="15">
        <f>G63+H63</f>
        <v>0</v>
      </c>
      <c r="G63" s="15">
        <f>G65+G66+G67</f>
        <v>0</v>
      </c>
      <c r="H63" s="15">
        <f>H65+H66+H67</f>
        <v>0</v>
      </c>
    </row>
    <row r="64" spans="1:8" s="88" customFormat="1">
      <c r="A64" s="3"/>
      <c r="B64" s="84"/>
      <c r="C64" s="84"/>
      <c r="D64" s="84"/>
      <c r="E64" s="86" t="s">
        <v>85</v>
      </c>
      <c r="F64" s="15"/>
      <c r="G64" s="89"/>
      <c r="H64" s="89"/>
    </row>
    <row r="65" spans="1:8">
      <c r="A65" s="3">
        <v>2311</v>
      </c>
      <c r="B65" s="1" t="s">
        <v>64</v>
      </c>
      <c r="C65" s="1" t="s">
        <v>60</v>
      </c>
      <c r="D65" s="1" t="s">
        <v>60</v>
      </c>
      <c r="E65" s="86" t="s">
        <v>212</v>
      </c>
      <c r="F65" s="15">
        <f>G65+H65</f>
        <v>0</v>
      </c>
      <c r="G65" s="15"/>
      <c r="H65" s="15"/>
    </row>
    <row r="66" spans="1:8">
      <c r="A66" s="3">
        <v>2312</v>
      </c>
      <c r="B66" s="1" t="s">
        <v>64</v>
      </c>
      <c r="C66" s="1" t="s">
        <v>60</v>
      </c>
      <c r="D66" s="1" t="s">
        <v>61</v>
      </c>
      <c r="E66" s="86" t="s">
        <v>213</v>
      </c>
      <c r="F66" s="15">
        <f>G66+H66</f>
        <v>0</v>
      </c>
      <c r="G66" s="15"/>
      <c r="H66" s="15"/>
    </row>
    <row r="67" spans="1:8">
      <c r="A67" s="3">
        <v>2313</v>
      </c>
      <c r="B67" s="1" t="s">
        <v>64</v>
      </c>
      <c r="C67" s="1" t="s">
        <v>60</v>
      </c>
      <c r="D67" s="1" t="s">
        <v>62</v>
      </c>
      <c r="E67" s="86" t="s">
        <v>214</v>
      </c>
      <c r="F67" s="15">
        <f>G67+H67</f>
        <v>0</v>
      </c>
      <c r="G67" s="15"/>
      <c r="H67" s="15"/>
    </row>
    <row r="68" spans="1:8">
      <c r="A68" s="3">
        <v>2320</v>
      </c>
      <c r="B68" s="84" t="s">
        <v>64</v>
      </c>
      <c r="C68" s="84" t="s">
        <v>61</v>
      </c>
      <c r="D68" s="84" t="s">
        <v>59</v>
      </c>
      <c r="E68" s="87" t="s">
        <v>215</v>
      </c>
      <c r="F68" s="15">
        <f>G68+H68</f>
        <v>0</v>
      </c>
      <c r="G68" s="15">
        <f>G70</f>
        <v>0</v>
      </c>
      <c r="H68" s="15">
        <f>H70</f>
        <v>0</v>
      </c>
    </row>
    <row r="69" spans="1:8" s="88" customFormat="1">
      <c r="A69" s="3"/>
      <c r="B69" s="84"/>
      <c r="C69" s="84"/>
      <c r="D69" s="84"/>
      <c r="E69" s="86" t="s">
        <v>85</v>
      </c>
      <c r="F69" s="15"/>
      <c r="G69" s="89"/>
      <c r="H69" s="89"/>
    </row>
    <row r="70" spans="1:8">
      <c r="A70" s="3">
        <v>2321</v>
      </c>
      <c r="B70" s="1" t="s">
        <v>64</v>
      </c>
      <c r="C70" s="1" t="s">
        <v>61</v>
      </c>
      <c r="D70" s="1" t="s">
        <v>60</v>
      </c>
      <c r="E70" s="86" t="s">
        <v>216</v>
      </c>
      <c r="F70" s="15">
        <f>G70+H70</f>
        <v>0</v>
      </c>
      <c r="G70" s="15"/>
      <c r="H70" s="15"/>
    </row>
    <row r="71" spans="1:8" ht="27">
      <c r="A71" s="3">
        <v>2330</v>
      </c>
      <c r="B71" s="84" t="s">
        <v>64</v>
      </c>
      <c r="C71" s="84" t="s">
        <v>62</v>
      </c>
      <c r="D71" s="84" t="s">
        <v>59</v>
      </c>
      <c r="E71" s="87" t="s">
        <v>217</v>
      </c>
      <c r="F71" s="15">
        <f>G71+H71</f>
        <v>0</v>
      </c>
      <c r="G71" s="15">
        <f>G73+G74</f>
        <v>0</v>
      </c>
      <c r="H71" s="15">
        <f>H73+H74</f>
        <v>0</v>
      </c>
    </row>
    <row r="72" spans="1:8" s="88" customFormat="1">
      <c r="A72" s="3"/>
      <c r="B72" s="84"/>
      <c r="C72" s="84"/>
      <c r="D72" s="84"/>
      <c r="E72" s="86" t="s">
        <v>85</v>
      </c>
      <c r="F72" s="15"/>
      <c r="G72" s="89"/>
      <c r="H72" s="89"/>
    </row>
    <row r="73" spans="1:8">
      <c r="A73" s="3">
        <v>2331</v>
      </c>
      <c r="B73" s="1" t="s">
        <v>64</v>
      </c>
      <c r="C73" s="1" t="s">
        <v>62</v>
      </c>
      <c r="D73" s="1" t="s">
        <v>60</v>
      </c>
      <c r="E73" s="86" t="s">
        <v>218</v>
      </c>
      <c r="F73" s="15">
        <f>G73+H73</f>
        <v>0</v>
      </c>
      <c r="G73" s="15"/>
      <c r="H73" s="15"/>
    </row>
    <row r="74" spans="1:8">
      <c r="A74" s="3">
        <v>2332</v>
      </c>
      <c r="B74" s="1" t="s">
        <v>64</v>
      </c>
      <c r="C74" s="1" t="s">
        <v>62</v>
      </c>
      <c r="D74" s="1" t="s">
        <v>61</v>
      </c>
      <c r="E74" s="86" t="s">
        <v>219</v>
      </c>
      <c r="F74" s="15">
        <f>G74+H74</f>
        <v>0</v>
      </c>
      <c r="G74" s="15"/>
      <c r="H74" s="15"/>
    </row>
    <row r="75" spans="1:8">
      <c r="A75" s="3">
        <v>2340</v>
      </c>
      <c r="B75" s="84" t="s">
        <v>64</v>
      </c>
      <c r="C75" s="84" t="s">
        <v>175</v>
      </c>
      <c r="D75" s="84" t="s">
        <v>59</v>
      </c>
      <c r="E75" s="87" t="s">
        <v>220</v>
      </c>
      <c r="F75" s="15">
        <f>G75+H75</f>
        <v>0</v>
      </c>
      <c r="G75" s="15">
        <f>G77</f>
        <v>0</v>
      </c>
      <c r="H75" s="15">
        <f>H77</f>
        <v>0</v>
      </c>
    </row>
    <row r="76" spans="1:8" s="88" customFormat="1">
      <c r="A76" s="3"/>
      <c r="B76" s="84"/>
      <c r="C76" s="84"/>
      <c r="D76" s="84"/>
      <c r="E76" s="86" t="s">
        <v>85</v>
      </c>
      <c r="F76" s="15"/>
      <c r="G76" s="89"/>
      <c r="H76" s="89"/>
    </row>
    <row r="77" spans="1:8">
      <c r="A77" s="3">
        <v>2341</v>
      </c>
      <c r="B77" s="1" t="s">
        <v>64</v>
      </c>
      <c r="C77" s="1" t="s">
        <v>175</v>
      </c>
      <c r="D77" s="1" t="s">
        <v>60</v>
      </c>
      <c r="E77" s="86" t="s">
        <v>220</v>
      </c>
      <c r="F77" s="15">
        <f>G77+H77</f>
        <v>0</v>
      </c>
      <c r="G77" s="15"/>
      <c r="H77" s="15"/>
    </row>
    <row r="78" spans="1:8">
      <c r="A78" s="3">
        <v>2350</v>
      </c>
      <c r="B78" s="84" t="s">
        <v>64</v>
      </c>
      <c r="C78" s="84" t="s">
        <v>176</v>
      </c>
      <c r="D78" s="84" t="s">
        <v>59</v>
      </c>
      <c r="E78" s="87" t="s">
        <v>221</v>
      </c>
      <c r="F78" s="15">
        <f>G78+H78</f>
        <v>0</v>
      </c>
      <c r="G78" s="15">
        <f>G80</f>
        <v>0</v>
      </c>
      <c r="H78" s="15">
        <f>H80</f>
        <v>0</v>
      </c>
    </row>
    <row r="79" spans="1:8" s="88" customFormat="1">
      <c r="A79" s="3"/>
      <c r="B79" s="84"/>
      <c r="C79" s="84"/>
      <c r="D79" s="84"/>
      <c r="E79" s="86" t="s">
        <v>85</v>
      </c>
      <c r="F79" s="15"/>
      <c r="G79" s="89"/>
      <c r="H79" s="89"/>
    </row>
    <row r="80" spans="1:8">
      <c r="A80" s="3">
        <v>2351</v>
      </c>
      <c r="B80" s="1" t="s">
        <v>64</v>
      </c>
      <c r="C80" s="1" t="s">
        <v>176</v>
      </c>
      <c r="D80" s="1" t="s">
        <v>60</v>
      </c>
      <c r="E80" s="86" t="s">
        <v>222</v>
      </c>
      <c r="F80" s="15">
        <f>G80+H80</f>
        <v>0</v>
      </c>
      <c r="G80" s="15"/>
      <c r="H80" s="15"/>
    </row>
    <row r="81" spans="1:8" ht="40.5">
      <c r="A81" s="3">
        <v>2360</v>
      </c>
      <c r="B81" s="84" t="s">
        <v>64</v>
      </c>
      <c r="C81" s="84" t="s">
        <v>193</v>
      </c>
      <c r="D81" s="84" t="s">
        <v>59</v>
      </c>
      <c r="E81" s="87" t="s">
        <v>223</v>
      </c>
      <c r="F81" s="15">
        <f>G81+H81</f>
        <v>0</v>
      </c>
      <c r="G81" s="15">
        <f>G83</f>
        <v>0</v>
      </c>
      <c r="H81" s="15">
        <f>H83</f>
        <v>0</v>
      </c>
    </row>
    <row r="82" spans="1:8" s="88" customFormat="1">
      <c r="A82" s="3"/>
      <c r="B82" s="84"/>
      <c r="C82" s="84"/>
      <c r="D82" s="84"/>
      <c r="E82" s="86" t="s">
        <v>85</v>
      </c>
      <c r="F82" s="15"/>
      <c r="G82" s="89"/>
      <c r="H82" s="89"/>
    </row>
    <row r="83" spans="1:8" ht="27">
      <c r="A83" s="3">
        <v>2361</v>
      </c>
      <c r="B83" s="1" t="s">
        <v>64</v>
      </c>
      <c r="C83" s="1" t="s">
        <v>193</v>
      </c>
      <c r="D83" s="1" t="s">
        <v>60</v>
      </c>
      <c r="E83" s="86" t="s">
        <v>223</v>
      </c>
      <c r="F83" s="15">
        <f>G83+H83</f>
        <v>0</v>
      </c>
      <c r="G83" s="15"/>
      <c r="H83" s="15"/>
    </row>
    <row r="84" spans="1:8" ht="27">
      <c r="A84" s="3">
        <v>2370</v>
      </c>
      <c r="B84" s="84" t="s">
        <v>64</v>
      </c>
      <c r="C84" s="84" t="s">
        <v>196</v>
      </c>
      <c r="D84" s="84" t="s">
        <v>59</v>
      </c>
      <c r="E84" s="87" t="s">
        <v>224</v>
      </c>
      <c r="F84" s="15">
        <f>G84+H84</f>
        <v>0</v>
      </c>
      <c r="G84" s="15">
        <f>G86</f>
        <v>0</v>
      </c>
      <c r="H84" s="15">
        <f>H86</f>
        <v>0</v>
      </c>
    </row>
    <row r="85" spans="1:8" s="88" customFormat="1">
      <c r="A85" s="3"/>
      <c r="B85" s="84"/>
      <c r="C85" s="84"/>
      <c r="D85" s="84"/>
      <c r="E85" s="86" t="s">
        <v>85</v>
      </c>
      <c r="F85" s="15"/>
      <c r="G85" s="89"/>
      <c r="H85" s="89"/>
    </row>
    <row r="86" spans="1:8" ht="27">
      <c r="A86" s="3">
        <v>2371</v>
      </c>
      <c r="B86" s="1" t="s">
        <v>64</v>
      </c>
      <c r="C86" s="1" t="s">
        <v>196</v>
      </c>
      <c r="D86" s="1" t="s">
        <v>60</v>
      </c>
      <c r="E86" s="86" t="s">
        <v>225</v>
      </c>
      <c r="F86" s="15">
        <f>G86+H86</f>
        <v>0</v>
      </c>
      <c r="G86" s="15"/>
      <c r="H86" s="15"/>
    </row>
    <row r="87" spans="1:8" s="85" customFormat="1" ht="40.5">
      <c r="A87" s="17">
        <v>2400</v>
      </c>
      <c r="B87" s="84" t="s">
        <v>65</v>
      </c>
      <c r="C87" s="84" t="s">
        <v>59</v>
      </c>
      <c r="D87" s="84" t="s">
        <v>59</v>
      </c>
      <c r="E87" s="29" t="s">
        <v>405</v>
      </c>
      <c r="F87" s="16">
        <f>G87+H87</f>
        <v>236200.95600000001</v>
      </c>
      <c r="G87" s="16">
        <f>G89+G93+G99+G107+G112+G119+G122+G128+G137</f>
        <v>118100.156</v>
      </c>
      <c r="H87" s="16">
        <f>H89+H93+H99+H107+H112+H119+H122+H128+H137</f>
        <v>118100.8</v>
      </c>
    </row>
    <row r="88" spans="1:8">
      <c r="A88" s="3"/>
      <c r="B88" s="84"/>
      <c r="C88" s="84"/>
      <c r="D88" s="84"/>
      <c r="E88" s="86" t="s">
        <v>177</v>
      </c>
      <c r="F88" s="15"/>
      <c r="G88" s="15"/>
      <c r="H88" s="15"/>
    </row>
    <row r="89" spans="1:8" ht="27">
      <c r="A89" s="3">
        <v>2410</v>
      </c>
      <c r="B89" s="84" t="s">
        <v>65</v>
      </c>
      <c r="C89" s="84" t="s">
        <v>60</v>
      </c>
      <c r="D89" s="84" t="s">
        <v>59</v>
      </c>
      <c r="E89" s="87" t="s">
        <v>226</v>
      </c>
      <c r="F89" s="15">
        <f>G89+H89</f>
        <v>0</v>
      </c>
      <c r="G89" s="15">
        <f>G91+G92</f>
        <v>0</v>
      </c>
      <c r="H89" s="15">
        <f>H91+H92</f>
        <v>0</v>
      </c>
    </row>
    <row r="90" spans="1:8" s="88" customFormat="1">
      <c r="A90" s="3"/>
      <c r="B90" s="84"/>
      <c r="C90" s="84"/>
      <c r="D90" s="84"/>
      <c r="E90" s="86" t="s">
        <v>85</v>
      </c>
      <c r="F90" s="15"/>
      <c r="G90" s="89"/>
      <c r="H90" s="89"/>
    </row>
    <row r="91" spans="1:8" ht="27">
      <c r="A91" s="3">
        <v>2411</v>
      </c>
      <c r="B91" s="1" t="s">
        <v>65</v>
      </c>
      <c r="C91" s="1" t="s">
        <v>60</v>
      </c>
      <c r="D91" s="1" t="s">
        <v>60</v>
      </c>
      <c r="E91" s="86" t="s">
        <v>227</v>
      </c>
      <c r="F91" s="15">
        <f>G91+H91</f>
        <v>0</v>
      </c>
      <c r="G91" s="15"/>
      <c r="H91" s="15"/>
    </row>
    <row r="92" spans="1:8" ht="27">
      <c r="A92" s="3">
        <v>2412</v>
      </c>
      <c r="B92" s="1" t="s">
        <v>65</v>
      </c>
      <c r="C92" s="1" t="s">
        <v>60</v>
      </c>
      <c r="D92" s="1" t="s">
        <v>61</v>
      </c>
      <c r="E92" s="86" t="s">
        <v>228</v>
      </c>
      <c r="F92" s="15">
        <f>G92+H92</f>
        <v>0</v>
      </c>
      <c r="G92" s="15"/>
      <c r="H92" s="15"/>
    </row>
    <row r="93" spans="1:8" ht="27">
      <c r="A93" s="3">
        <v>2420</v>
      </c>
      <c r="B93" s="84" t="s">
        <v>65</v>
      </c>
      <c r="C93" s="84" t="s">
        <v>61</v>
      </c>
      <c r="D93" s="84" t="s">
        <v>59</v>
      </c>
      <c r="E93" s="87" t="s">
        <v>229</v>
      </c>
      <c r="F93" s="15">
        <f>G93+H93</f>
        <v>8100.1559999999999</v>
      </c>
      <c r="G93" s="15">
        <f>G95+G96+G97+G98</f>
        <v>8100.1559999999999</v>
      </c>
      <c r="H93" s="15">
        <f>H95+H96+H97+H98</f>
        <v>0</v>
      </c>
    </row>
    <row r="94" spans="1:8" s="88" customFormat="1">
      <c r="A94" s="3"/>
      <c r="B94" s="84"/>
      <c r="C94" s="84"/>
      <c r="D94" s="84"/>
      <c r="E94" s="86" t="s">
        <v>85</v>
      </c>
      <c r="F94" s="15"/>
      <c r="G94" s="89"/>
      <c r="H94" s="89"/>
    </row>
    <row r="95" spans="1:8">
      <c r="A95" s="3">
        <v>2421</v>
      </c>
      <c r="B95" s="1" t="s">
        <v>65</v>
      </c>
      <c r="C95" s="1" t="s">
        <v>61</v>
      </c>
      <c r="D95" s="1" t="s">
        <v>60</v>
      </c>
      <c r="E95" s="86" t="s">
        <v>230</v>
      </c>
      <c r="F95" s="15">
        <f>G95+H95</f>
        <v>8100.1559999999999</v>
      </c>
      <c r="G95" s="15">
        <f>'hat6'!I241</f>
        <v>8100.1559999999999</v>
      </c>
      <c r="H95" s="15"/>
    </row>
    <row r="96" spans="1:8">
      <c r="A96" s="3">
        <v>2422</v>
      </c>
      <c r="B96" s="1" t="s">
        <v>65</v>
      </c>
      <c r="C96" s="1" t="s">
        <v>61</v>
      </c>
      <c r="D96" s="1" t="s">
        <v>61</v>
      </c>
      <c r="E96" s="86" t="s">
        <v>231</v>
      </c>
      <c r="F96" s="15">
        <f>G96+H96</f>
        <v>0</v>
      </c>
      <c r="G96" s="15"/>
      <c r="H96" s="15"/>
    </row>
    <row r="97" spans="1:8">
      <c r="A97" s="3">
        <v>2423</v>
      </c>
      <c r="B97" s="1" t="s">
        <v>65</v>
      </c>
      <c r="C97" s="1" t="s">
        <v>61</v>
      </c>
      <c r="D97" s="1" t="s">
        <v>62</v>
      </c>
      <c r="E97" s="86" t="s">
        <v>232</v>
      </c>
      <c r="F97" s="15">
        <f>G97+H97</f>
        <v>0</v>
      </c>
      <c r="G97" s="15"/>
      <c r="H97" s="15"/>
    </row>
    <row r="98" spans="1:8">
      <c r="A98" s="3">
        <v>2424</v>
      </c>
      <c r="B98" s="1" t="s">
        <v>65</v>
      </c>
      <c r="C98" s="1" t="s">
        <v>61</v>
      </c>
      <c r="D98" s="1" t="s">
        <v>175</v>
      </c>
      <c r="E98" s="86" t="s">
        <v>233</v>
      </c>
      <c r="F98" s="15">
        <f>G98+H98</f>
        <v>0</v>
      </c>
      <c r="G98" s="15"/>
      <c r="H98" s="15"/>
    </row>
    <row r="99" spans="1:8">
      <c r="A99" s="3">
        <v>2430</v>
      </c>
      <c r="B99" s="84" t="s">
        <v>65</v>
      </c>
      <c r="C99" s="84" t="s">
        <v>62</v>
      </c>
      <c r="D99" s="84" t="s">
        <v>59</v>
      </c>
      <c r="E99" s="87" t="s">
        <v>234</v>
      </c>
      <c r="F99" s="15">
        <f>G99+H99</f>
        <v>1000</v>
      </c>
      <c r="G99" s="15">
        <f>G101+G102+G103+G104+G105+G106</f>
        <v>1000</v>
      </c>
      <c r="H99" s="15">
        <f>H101+H102+H103+H104+H105+H106</f>
        <v>0</v>
      </c>
    </row>
    <row r="100" spans="1:8" s="88" customFormat="1">
      <c r="A100" s="3"/>
      <c r="B100" s="84"/>
      <c r="C100" s="84"/>
      <c r="D100" s="84"/>
      <c r="E100" s="86" t="s">
        <v>85</v>
      </c>
      <c r="F100" s="15"/>
      <c r="G100" s="89"/>
      <c r="H100" s="89"/>
    </row>
    <row r="101" spans="1:8">
      <c r="A101" s="3">
        <v>2431</v>
      </c>
      <c r="B101" s="1" t="s">
        <v>65</v>
      </c>
      <c r="C101" s="1" t="s">
        <v>62</v>
      </c>
      <c r="D101" s="1" t="s">
        <v>60</v>
      </c>
      <c r="E101" s="86" t="s">
        <v>235</v>
      </c>
      <c r="F101" s="15">
        <f t="shared" ref="F101:F107" si="0">G101+H101</f>
        <v>0</v>
      </c>
      <c r="G101" s="15"/>
      <c r="H101" s="15"/>
    </row>
    <row r="102" spans="1:8">
      <c r="A102" s="3">
        <v>2432</v>
      </c>
      <c r="B102" s="1" t="s">
        <v>65</v>
      </c>
      <c r="C102" s="1" t="s">
        <v>62</v>
      </c>
      <c r="D102" s="1" t="s">
        <v>61</v>
      </c>
      <c r="E102" s="86" t="s">
        <v>236</v>
      </c>
      <c r="F102" s="15">
        <f t="shared" si="0"/>
        <v>1000</v>
      </c>
      <c r="G102" s="15">
        <v>1000</v>
      </c>
      <c r="H102" s="15"/>
    </row>
    <row r="103" spans="1:8">
      <c r="A103" s="3">
        <v>2433</v>
      </c>
      <c r="B103" s="1" t="s">
        <v>65</v>
      </c>
      <c r="C103" s="1" t="s">
        <v>62</v>
      </c>
      <c r="D103" s="1" t="s">
        <v>62</v>
      </c>
      <c r="E103" s="86" t="s">
        <v>237</v>
      </c>
      <c r="F103" s="15">
        <f t="shared" si="0"/>
        <v>0</v>
      </c>
      <c r="G103" s="15"/>
      <c r="H103" s="15"/>
    </row>
    <row r="104" spans="1:8">
      <c r="A104" s="3">
        <v>2434</v>
      </c>
      <c r="B104" s="1" t="s">
        <v>65</v>
      </c>
      <c r="C104" s="1" t="s">
        <v>62</v>
      </c>
      <c r="D104" s="1" t="s">
        <v>175</v>
      </c>
      <c r="E104" s="86" t="s">
        <v>238</v>
      </c>
      <c r="F104" s="15">
        <f t="shared" si="0"/>
        <v>0</v>
      </c>
      <c r="G104" s="15"/>
      <c r="H104" s="15"/>
    </row>
    <row r="105" spans="1:8">
      <c r="A105" s="3">
        <v>2435</v>
      </c>
      <c r="B105" s="1" t="s">
        <v>65</v>
      </c>
      <c r="C105" s="1" t="s">
        <v>62</v>
      </c>
      <c r="D105" s="1" t="s">
        <v>176</v>
      </c>
      <c r="E105" s="86" t="s">
        <v>239</v>
      </c>
      <c r="F105" s="15">
        <f t="shared" si="0"/>
        <v>0</v>
      </c>
      <c r="G105" s="15"/>
      <c r="H105" s="15"/>
    </row>
    <row r="106" spans="1:8">
      <c r="A106" s="3">
        <v>2436</v>
      </c>
      <c r="B106" s="1" t="s">
        <v>65</v>
      </c>
      <c r="C106" s="1" t="s">
        <v>62</v>
      </c>
      <c r="D106" s="1" t="s">
        <v>193</v>
      </c>
      <c r="E106" s="86" t="s">
        <v>240</v>
      </c>
      <c r="F106" s="15">
        <f t="shared" si="0"/>
        <v>0</v>
      </c>
      <c r="G106" s="15"/>
      <c r="H106" s="15"/>
    </row>
    <row r="107" spans="1:8" ht="27">
      <c r="A107" s="3">
        <v>2440</v>
      </c>
      <c r="B107" s="84" t="s">
        <v>65</v>
      </c>
      <c r="C107" s="84" t="s">
        <v>175</v>
      </c>
      <c r="D107" s="84" t="s">
        <v>59</v>
      </c>
      <c r="E107" s="87" t="s">
        <v>241</v>
      </c>
      <c r="F107" s="15">
        <f t="shared" si="0"/>
        <v>0</v>
      </c>
      <c r="G107" s="15">
        <f>G109+G110+G111</f>
        <v>0</v>
      </c>
      <c r="H107" s="15">
        <f>H109+H110+H111</f>
        <v>0</v>
      </c>
    </row>
    <row r="108" spans="1:8" s="88" customFormat="1">
      <c r="A108" s="3"/>
      <c r="B108" s="84"/>
      <c r="C108" s="84"/>
      <c r="D108" s="84"/>
      <c r="E108" s="86" t="s">
        <v>85</v>
      </c>
      <c r="F108" s="15"/>
      <c r="G108" s="89"/>
      <c r="H108" s="89"/>
    </row>
    <row r="109" spans="1:8" ht="27">
      <c r="A109" s="3">
        <v>2441</v>
      </c>
      <c r="B109" s="1" t="s">
        <v>65</v>
      </c>
      <c r="C109" s="1" t="s">
        <v>175</v>
      </c>
      <c r="D109" s="1" t="s">
        <v>60</v>
      </c>
      <c r="E109" s="86" t="s">
        <v>242</v>
      </c>
      <c r="F109" s="15">
        <f>G109+H109</f>
        <v>0</v>
      </c>
      <c r="G109" s="15"/>
      <c r="H109" s="15"/>
    </row>
    <row r="110" spans="1:8">
      <c r="A110" s="3">
        <v>2442</v>
      </c>
      <c r="B110" s="1" t="s">
        <v>65</v>
      </c>
      <c r="C110" s="1" t="s">
        <v>175</v>
      </c>
      <c r="D110" s="1" t="s">
        <v>61</v>
      </c>
      <c r="E110" s="86" t="s">
        <v>243</v>
      </c>
      <c r="F110" s="15">
        <f>G110+H110</f>
        <v>0</v>
      </c>
      <c r="G110" s="15"/>
      <c r="H110" s="15"/>
    </row>
    <row r="111" spans="1:8">
      <c r="A111" s="3">
        <v>2443</v>
      </c>
      <c r="B111" s="1" t="s">
        <v>65</v>
      </c>
      <c r="C111" s="1" t="s">
        <v>175</v>
      </c>
      <c r="D111" s="1" t="s">
        <v>62</v>
      </c>
      <c r="E111" s="86" t="s">
        <v>244</v>
      </c>
      <c r="F111" s="15">
        <f>G111+H111</f>
        <v>0</v>
      </c>
      <c r="G111" s="15"/>
      <c r="H111" s="15"/>
    </row>
    <row r="112" spans="1:8">
      <c r="A112" s="3">
        <v>2450</v>
      </c>
      <c r="B112" s="84" t="s">
        <v>65</v>
      </c>
      <c r="C112" s="84" t="s">
        <v>176</v>
      </c>
      <c r="D112" s="84" t="s">
        <v>59</v>
      </c>
      <c r="E112" s="87" t="s">
        <v>245</v>
      </c>
      <c r="F112" s="15">
        <f>G112+H112</f>
        <v>227100.79999999999</v>
      </c>
      <c r="G112" s="15">
        <f>G114+G115+G116+G117+G118</f>
        <v>109000</v>
      </c>
      <c r="H112" s="15">
        <f>H114+H115+H116+H117+H118</f>
        <v>118100.8</v>
      </c>
    </row>
    <row r="113" spans="1:10" s="88" customFormat="1">
      <c r="A113" s="3"/>
      <c r="B113" s="84"/>
      <c r="C113" s="84"/>
      <c r="D113" s="84"/>
      <c r="E113" s="86" t="s">
        <v>85</v>
      </c>
      <c r="F113" s="15"/>
      <c r="G113" s="89"/>
      <c r="H113" s="89"/>
    </row>
    <row r="114" spans="1:10">
      <c r="A114" s="3">
        <v>2451</v>
      </c>
      <c r="B114" s="1" t="s">
        <v>65</v>
      </c>
      <c r="C114" s="1" t="s">
        <v>176</v>
      </c>
      <c r="D114" s="1" t="s">
        <v>60</v>
      </c>
      <c r="E114" s="102" t="s">
        <v>246</v>
      </c>
      <c r="F114" s="103">
        <f t="shared" ref="F114:F119" si="1">G114+H114</f>
        <v>227100.79999999999</v>
      </c>
      <c r="G114" s="103">
        <f>'hat6'!I307</f>
        <v>109000</v>
      </c>
      <c r="H114" s="103">
        <f>'hat6'!H307</f>
        <v>118100.8</v>
      </c>
      <c r="J114" s="25">
        <v>98100.800000000003</v>
      </c>
    </row>
    <row r="115" spans="1:10">
      <c r="A115" s="3">
        <v>2452</v>
      </c>
      <c r="B115" s="1" t="s">
        <v>65</v>
      </c>
      <c r="C115" s="1" t="s">
        <v>176</v>
      </c>
      <c r="D115" s="1" t="s">
        <v>61</v>
      </c>
      <c r="E115" s="86" t="s">
        <v>247</v>
      </c>
      <c r="F115" s="15">
        <f t="shared" si="1"/>
        <v>0</v>
      </c>
      <c r="G115" s="15"/>
      <c r="H115" s="15"/>
    </row>
    <row r="116" spans="1:10">
      <c r="A116" s="3">
        <v>2453</v>
      </c>
      <c r="B116" s="1" t="s">
        <v>65</v>
      </c>
      <c r="C116" s="1" t="s">
        <v>176</v>
      </c>
      <c r="D116" s="1" t="s">
        <v>62</v>
      </c>
      <c r="E116" s="86" t="s">
        <v>248</v>
      </c>
      <c r="F116" s="15">
        <f t="shared" si="1"/>
        <v>0</v>
      </c>
      <c r="G116" s="15"/>
      <c r="H116" s="15"/>
    </row>
    <row r="117" spans="1:10">
      <c r="A117" s="3">
        <v>2454</v>
      </c>
      <c r="B117" s="1" t="s">
        <v>65</v>
      </c>
      <c r="C117" s="1" t="s">
        <v>176</v>
      </c>
      <c r="D117" s="1" t="s">
        <v>175</v>
      </c>
      <c r="E117" s="86" t="s">
        <v>249</v>
      </c>
      <c r="F117" s="15">
        <f t="shared" si="1"/>
        <v>0</v>
      </c>
      <c r="G117" s="15"/>
      <c r="H117" s="15"/>
    </row>
    <row r="118" spans="1:10">
      <c r="A118" s="3">
        <v>2455</v>
      </c>
      <c r="B118" s="1" t="s">
        <v>65</v>
      </c>
      <c r="C118" s="1" t="s">
        <v>176</v>
      </c>
      <c r="D118" s="1" t="s">
        <v>176</v>
      </c>
      <c r="E118" s="86" t="s">
        <v>250</v>
      </c>
      <c r="F118" s="15">
        <f t="shared" si="1"/>
        <v>0</v>
      </c>
      <c r="G118" s="15"/>
      <c r="H118" s="15"/>
    </row>
    <row r="119" spans="1:10">
      <c r="A119" s="3">
        <v>2460</v>
      </c>
      <c r="B119" s="84" t="s">
        <v>65</v>
      </c>
      <c r="C119" s="84" t="s">
        <v>193</v>
      </c>
      <c r="D119" s="84" t="s">
        <v>59</v>
      </c>
      <c r="E119" s="87" t="s">
        <v>251</v>
      </c>
      <c r="F119" s="15">
        <f t="shared" si="1"/>
        <v>0</v>
      </c>
      <c r="G119" s="15">
        <f>G121</f>
        <v>0</v>
      </c>
      <c r="H119" s="15">
        <f>H121</f>
        <v>0</v>
      </c>
    </row>
    <row r="120" spans="1:10" s="88" customFormat="1">
      <c r="A120" s="3"/>
      <c r="B120" s="84"/>
      <c r="C120" s="84"/>
      <c r="D120" s="84"/>
      <c r="E120" s="86" t="s">
        <v>85</v>
      </c>
      <c r="F120" s="15"/>
      <c r="G120" s="89"/>
      <c r="H120" s="89"/>
    </row>
    <row r="121" spans="1:10">
      <c r="A121" s="3">
        <v>2461</v>
      </c>
      <c r="B121" s="1" t="s">
        <v>65</v>
      </c>
      <c r="C121" s="1" t="s">
        <v>193</v>
      </c>
      <c r="D121" s="1" t="s">
        <v>60</v>
      </c>
      <c r="E121" s="86" t="s">
        <v>252</v>
      </c>
      <c r="F121" s="15">
        <f>G121+H121</f>
        <v>0</v>
      </c>
      <c r="G121" s="15"/>
      <c r="H121" s="15"/>
    </row>
    <row r="122" spans="1:10">
      <c r="A122" s="3">
        <v>2470</v>
      </c>
      <c r="B122" s="84" t="s">
        <v>65</v>
      </c>
      <c r="C122" s="84" t="s">
        <v>196</v>
      </c>
      <c r="D122" s="84" t="s">
        <v>59</v>
      </c>
      <c r="E122" s="87" t="s">
        <v>253</v>
      </c>
      <c r="F122" s="15">
        <f>G122+H122</f>
        <v>0</v>
      </c>
      <c r="G122" s="15">
        <f>G124+G125+G126+G127</f>
        <v>0</v>
      </c>
      <c r="H122" s="15">
        <f>H124+H125+H126+H127</f>
        <v>0</v>
      </c>
    </row>
    <row r="123" spans="1:10" s="88" customFormat="1">
      <c r="A123" s="3"/>
      <c r="B123" s="84"/>
      <c r="C123" s="84"/>
      <c r="D123" s="84"/>
      <c r="E123" s="86" t="s">
        <v>85</v>
      </c>
      <c r="F123" s="15"/>
      <c r="G123" s="89"/>
      <c r="H123" s="89"/>
    </row>
    <row r="124" spans="1:10" ht="27">
      <c r="A124" s="3">
        <v>2471</v>
      </c>
      <c r="B124" s="1" t="s">
        <v>65</v>
      </c>
      <c r="C124" s="1" t="s">
        <v>196</v>
      </c>
      <c r="D124" s="1" t="s">
        <v>60</v>
      </c>
      <c r="E124" s="86" t="s">
        <v>254</v>
      </c>
      <c r="F124" s="15">
        <f>G124+H124</f>
        <v>0</v>
      </c>
      <c r="G124" s="15"/>
      <c r="H124" s="15"/>
    </row>
    <row r="125" spans="1:10">
      <c r="A125" s="3">
        <v>2472</v>
      </c>
      <c r="B125" s="1" t="s">
        <v>65</v>
      </c>
      <c r="C125" s="1" t="s">
        <v>196</v>
      </c>
      <c r="D125" s="1" t="s">
        <v>61</v>
      </c>
      <c r="E125" s="86" t="s">
        <v>255</v>
      </c>
      <c r="F125" s="15">
        <f>G125+H125</f>
        <v>0</v>
      </c>
      <c r="G125" s="15"/>
      <c r="H125" s="15"/>
    </row>
    <row r="126" spans="1:10">
      <c r="A126" s="3">
        <v>2473</v>
      </c>
      <c r="B126" s="1" t="s">
        <v>65</v>
      </c>
      <c r="C126" s="1" t="s">
        <v>196</v>
      </c>
      <c r="D126" s="1" t="s">
        <v>62</v>
      </c>
      <c r="E126" s="86" t="s">
        <v>256</v>
      </c>
      <c r="F126" s="15">
        <f>G126+H126</f>
        <v>0</v>
      </c>
      <c r="G126" s="15"/>
      <c r="H126" s="15"/>
    </row>
    <row r="127" spans="1:10">
      <c r="A127" s="3">
        <v>2474</v>
      </c>
      <c r="B127" s="1" t="s">
        <v>65</v>
      </c>
      <c r="C127" s="1" t="s">
        <v>196</v>
      </c>
      <c r="D127" s="1" t="s">
        <v>175</v>
      </c>
      <c r="E127" s="86" t="s">
        <v>257</v>
      </c>
      <c r="F127" s="15">
        <f>G127+H127</f>
        <v>0</v>
      </c>
      <c r="G127" s="15"/>
      <c r="H127" s="15"/>
    </row>
    <row r="128" spans="1:10" ht="27">
      <c r="A128" s="3">
        <v>2480</v>
      </c>
      <c r="B128" s="84" t="s">
        <v>65</v>
      </c>
      <c r="C128" s="84" t="s">
        <v>198</v>
      </c>
      <c r="D128" s="84" t="s">
        <v>59</v>
      </c>
      <c r="E128" s="87" t="s">
        <v>258</v>
      </c>
      <c r="F128" s="15">
        <f>G128+H128</f>
        <v>0</v>
      </c>
      <c r="G128" s="15">
        <f>G130+G131+G132+G133+G134+G135+G136</f>
        <v>0</v>
      </c>
      <c r="H128" s="15">
        <f>H130+H131+H132+H133+H134+H135+H136</f>
        <v>0</v>
      </c>
    </row>
    <row r="129" spans="1:8" s="88" customFormat="1">
      <c r="A129" s="3"/>
      <c r="B129" s="84"/>
      <c r="C129" s="84"/>
      <c r="D129" s="84"/>
      <c r="E129" s="86" t="s">
        <v>85</v>
      </c>
      <c r="F129" s="15"/>
      <c r="G129" s="89"/>
      <c r="H129" s="89"/>
    </row>
    <row r="130" spans="1:8" ht="40.5">
      <c r="A130" s="3">
        <v>2481</v>
      </c>
      <c r="B130" s="1" t="s">
        <v>65</v>
      </c>
      <c r="C130" s="1" t="s">
        <v>198</v>
      </c>
      <c r="D130" s="1" t="s">
        <v>60</v>
      </c>
      <c r="E130" s="86" t="s">
        <v>259</v>
      </c>
      <c r="F130" s="15">
        <f t="shared" ref="F130:F137" si="2">G130+H130</f>
        <v>0</v>
      </c>
      <c r="G130" s="15"/>
      <c r="H130" s="15"/>
    </row>
    <row r="131" spans="1:8" ht="40.5">
      <c r="A131" s="3">
        <v>2482</v>
      </c>
      <c r="B131" s="1" t="s">
        <v>65</v>
      </c>
      <c r="C131" s="1" t="s">
        <v>198</v>
      </c>
      <c r="D131" s="1" t="s">
        <v>61</v>
      </c>
      <c r="E131" s="86" t="s">
        <v>260</v>
      </c>
      <c r="F131" s="15">
        <f t="shared" si="2"/>
        <v>0</v>
      </c>
      <c r="G131" s="15"/>
      <c r="H131" s="15"/>
    </row>
    <row r="132" spans="1:8" ht="27">
      <c r="A132" s="3">
        <v>2483</v>
      </c>
      <c r="B132" s="1" t="s">
        <v>65</v>
      </c>
      <c r="C132" s="1" t="s">
        <v>198</v>
      </c>
      <c r="D132" s="1" t="s">
        <v>62</v>
      </c>
      <c r="E132" s="86" t="s">
        <v>261</v>
      </c>
      <c r="F132" s="15">
        <f t="shared" si="2"/>
        <v>0</v>
      </c>
      <c r="G132" s="15"/>
      <c r="H132" s="15"/>
    </row>
    <row r="133" spans="1:8" ht="40.5">
      <c r="A133" s="3">
        <v>2484</v>
      </c>
      <c r="B133" s="1" t="s">
        <v>65</v>
      </c>
      <c r="C133" s="1" t="s">
        <v>198</v>
      </c>
      <c r="D133" s="1" t="s">
        <v>175</v>
      </c>
      <c r="E133" s="86" t="s">
        <v>262</v>
      </c>
      <c r="F133" s="15">
        <f t="shared" si="2"/>
        <v>0</v>
      </c>
      <c r="G133" s="15"/>
      <c r="H133" s="15"/>
    </row>
    <row r="134" spans="1:8" ht="27">
      <c r="A134" s="3">
        <v>2485</v>
      </c>
      <c r="B134" s="1" t="s">
        <v>65</v>
      </c>
      <c r="C134" s="1" t="s">
        <v>198</v>
      </c>
      <c r="D134" s="1" t="s">
        <v>176</v>
      </c>
      <c r="E134" s="86" t="s">
        <v>263</v>
      </c>
      <c r="F134" s="15">
        <f t="shared" si="2"/>
        <v>0</v>
      </c>
      <c r="G134" s="15"/>
      <c r="H134" s="15"/>
    </row>
    <row r="135" spans="1:8" ht="27">
      <c r="A135" s="3">
        <v>2486</v>
      </c>
      <c r="B135" s="1" t="s">
        <v>65</v>
      </c>
      <c r="C135" s="1" t="s">
        <v>198</v>
      </c>
      <c r="D135" s="1" t="s">
        <v>193</v>
      </c>
      <c r="E135" s="86" t="s">
        <v>264</v>
      </c>
      <c r="F135" s="15">
        <f t="shared" si="2"/>
        <v>0</v>
      </c>
      <c r="G135" s="15"/>
      <c r="H135" s="15"/>
    </row>
    <row r="136" spans="1:8" ht="27">
      <c r="A136" s="3">
        <v>2487</v>
      </c>
      <c r="B136" s="1" t="s">
        <v>65</v>
      </c>
      <c r="C136" s="1" t="s">
        <v>198</v>
      </c>
      <c r="D136" s="1" t="s">
        <v>196</v>
      </c>
      <c r="E136" s="86" t="s">
        <v>265</v>
      </c>
      <c r="F136" s="15">
        <f t="shared" si="2"/>
        <v>0</v>
      </c>
      <c r="G136" s="15"/>
      <c r="H136" s="15"/>
    </row>
    <row r="137" spans="1:8" ht="27">
      <c r="A137" s="3">
        <v>2490</v>
      </c>
      <c r="B137" s="84" t="s">
        <v>65</v>
      </c>
      <c r="C137" s="84" t="s">
        <v>266</v>
      </c>
      <c r="D137" s="84" t="s">
        <v>59</v>
      </c>
      <c r="E137" s="87" t="s">
        <v>267</v>
      </c>
      <c r="F137" s="15">
        <f t="shared" si="2"/>
        <v>0</v>
      </c>
      <c r="G137" s="15">
        <f>G139</f>
        <v>0</v>
      </c>
      <c r="H137" s="15">
        <f>H139</f>
        <v>0</v>
      </c>
    </row>
    <row r="138" spans="1:8" s="88" customFormat="1">
      <c r="A138" s="3"/>
      <c r="B138" s="84"/>
      <c r="C138" s="84"/>
      <c r="D138" s="84"/>
      <c r="E138" s="86" t="s">
        <v>85</v>
      </c>
      <c r="F138" s="15"/>
      <c r="G138" s="89"/>
      <c r="H138" s="89"/>
    </row>
    <row r="139" spans="1:8" ht="27">
      <c r="A139" s="3">
        <v>2491</v>
      </c>
      <c r="B139" s="1" t="s">
        <v>65</v>
      </c>
      <c r="C139" s="1" t="s">
        <v>266</v>
      </c>
      <c r="D139" s="1" t="s">
        <v>60</v>
      </c>
      <c r="E139" s="86" t="s">
        <v>267</v>
      </c>
      <c r="F139" s="15">
        <f>G139+H139</f>
        <v>0</v>
      </c>
      <c r="G139" s="15"/>
      <c r="H139" s="15"/>
    </row>
    <row r="140" spans="1:8" s="85" customFormat="1" ht="40.5">
      <c r="A140" s="17">
        <v>2500</v>
      </c>
      <c r="B140" s="84" t="s">
        <v>66</v>
      </c>
      <c r="C140" s="84" t="s">
        <v>59</v>
      </c>
      <c r="D140" s="84" t="s">
        <v>59</v>
      </c>
      <c r="E140" s="29" t="s">
        <v>406</v>
      </c>
      <c r="F140" s="16">
        <f>G140+H140</f>
        <v>330414</v>
      </c>
      <c r="G140" s="16">
        <f>G142+G145+G148+G151+G154+G157</f>
        <v>330414</v>
      </c>
      <c r="H140" s="16">
        <f>H142+H145+H148+H151+H154+H157</f>
        <v>0</v>
      </c>
    </row>
    <row r="141" spans="1:8">
      <c r="A141" s="3"/>
      <c r="B141" s="84"/>
      <c r="C141" s="84"/>
      <c r="D141" s="84"/>
      <c r="E141" s="86" t="s">
        <v>177</v>
      </c>
      <c r="F141" s="15"/>
      <c r="G141" s="15"/>
      <c r="H141" s="15"/>
    </row>
    <row r="142" spans="1:8">
      <c r="A142" s="3">
        <v>2510</v>
      </c>
      <c r="B142" s="84" t="s">
        <v>66</v>
      </c>
      <c r="C142" s="84" t="s">
        <v>60</v>
      </c>
      <c r="D142" s="84" t="s">
        <v>59</v>
      </c>
      <c r="E142" s="87" t="s">
        <v>268</v>
      </c>
      <c r="F142" s="15">
        <f>G142+H142</f>
        <v>330414</v>
      </c>
      <c r="G142" s="15">
        <f>G144</f>
        <v>330414</v>
      </c>
      <c r="H142" s="15">
        <f>H144</f>
        <v>0</v>
      </c>
    </row>
    <row r="143" spans="1:8" s="88" customFormat="1">
      <c r="A143" s="3"/>
      <c r="B143" s="84"/>
      <c r="C143" s="84"/>
      <c r="D143" s="84"/>
      <c r="E143" s="86" t="s">
        <v>85</v>
      </c>
      <c r="F143" s="15"/>
      <c r="G143" s="89"/>
      <c r="H143" s="89"/>
    </row>
    <row r="144" spans="1:8">
      <c r="A144" s="3">
        <v>2511</v>
      </c>
      <c r="B144" s="1" t="s">
        <v>66</v>
      </c>
      <c r="C144" s="1" t="s">
        <v>60</v>
      </c>
      <c r="D144" s="1" t="s">
        <v>60</v>
      </c>
      <c r="E144" s="86" t="s">
        <v>268</v>
      </c>
      <c r="F144" s="15">
        <f>G144+H144</f>
        <v>330414</v>
      </c>
      <c r="G144" s="15">
        <f>'hat6'!I415</f>
        <v>330414</v>
      </c>
      <c r="H144" s="15"/>
    </row>
    <row r="145" spans="1:8">
      <c r="A145" s="3">
        <v>2520</v>
      </c>
      <c r="B145" s="84" t="s">
        <v>66</v>
      </c>
      <c r="C145" s="84" t="s">
        <v>61</v>
      </c>
      <c r="D145" s="84" t="s">
        <v>59</v>
      </c>
      <c r="E145" s="87" t="s">
        <v>269</v>
      </c>
      <c r="F145" s="15">
        <f>G145+H145</f>
        <v>0</v>
      </c>
      <c r="G145" s="15">
        <f>G147</f>
        <v>0</v>
      </c>
      <c r="H145" s="15">
        <f>H147</f>
        <v>0</v>
      </c>
    </row>
    <row r="146" spans="1:8" s="88" customFormat="1">
      <c r="A146" s="3"/>
      <c r="B146" s="84"/>
      <c r="C146" s="84"/>
      <c r="D146" s="84"/>
      <c r="E146" s="86" t="s">
        <v>85</v>
      </c>
      <c r="F146" s="15"/>
      <c r="G146" s="89"/>
      <c r="H146" s="89"/>
    </row>
    <row r="147" spans="1:8">
      <c r="A147" s="3">
        <v>2521</v>
      </c>
      <c r="B147" s="1" t="s">
        <v>66</v>
      </c>
      <c r="C147" s="1" t="s">
        <v>61</v>
      </c>
      <c r="D147" s="1" t="s">
        <v>60</v>
      </c>
      <c r="E147" s="86" t="s">
        <v>270</v>
      </c>
      <c r="F147" s="15">
        <f>G147+H147</f>
        <v>0</v>
      </c>
      <c r="G147" s="15"/>
      <c r="H147" s="15"/>
    </row>
    <row r="148" spans="1:8">
      <c r="A148" s="3">
        <v>2530</v>
      </c>
      <c r="B148" s="84" t="s">
        <v>66</v>
      </c>
      <c r="C148" s="84" t="s">
        <v>62</v>
      </c>
      <c r="D148" s="84" t="s">
        <v>59</v>
      </c>
      <c r="E148" s="87" t="s">
        <v>271</v>
      </c>
      <c r="F148" s="15">
        <f>G148+H148</f>
        <v>0</v>
      </c>
      <c r="G148" s="15">
        <f>G150</f>
        <v>0</v>
      </c>
      <c r="H148" s="15">
        <f>H150</f>
        <v>0</v>
      </c>
    </row>
    <row r="149" spans="1:8" s="88" customFormat="1">
      <c r="A149" s="3"/>
      <c r="B149" s="84"/>
      <c r="C149" s="84"/>
      <c r="D149" s="84"/>
      <c r="E149" s="86" t="s">
        <v>85</v>
      </c>
      <c r="F149" s="15"/>
      <c r="G149" s="89"/>
      <c r="H149" s="89"/>
    </row>
    <row r="150" spans="1:8">
      <c r="A150" s="3">
        <v>2531</v>
      </c>
      <c r="B150" s="1" t="s">
        <v>66</v>
      </c>
      <c r="C150" s="1" t="s">
        <v>62</v>
      </c>
      <c r="D150" s="1" t="s">
        <v>60</v>
      </c>
      <c r="E150" s="86" t="s">
        <v>271</v>
      </c>
      <c r="F150" s="15">
        <f>G150+H150</f>
        <v>0</v>
      </c>
      <c r="G150" s="15"/>
      <c r="H150" s="15"/>
    </row>
    <row r="151" spans="1:8" ht="27">
      <c r="A151" s="3">
        <v>2540</v>
      </c>
      <c r="B151" s="84" t="s">
        <v>66</v>
      </c>
      <c r="C151" s="84" t="s">
        <v>175</v>
      </c>
      <c r="D151" s="84" t="s">
        <v>59</v>
      </c>
      <c r="E151" s="87" t="s">
        <v>272</v>
      </c>
      <c r="F151" s="15">
        <f>G151+H151</f>
        <v>0</v>
      </c>
      <c r="G151" s="15">
        <f>G153</f>
        <v>0</v>
      </c>
      <c r="H151" s="15">
        <f>H153</f>
        <v>0</v>
      </c>
    </row>
    <row r="152" spans="1:8" s="88" customFormat="1">
      <c r="A152" s="3"/>
      <c r="B152" s="84"/>
      <c r="C152" s="84"/>
      <c r="D152" s="84"/>
      <c r="E152" s="86" t="s">
        <v>85</v>
      </c>
      <c r="F152" s="15"/>
      <c r="G152" s="89"/>
      <c r="H152" s="89"/>
    </row>
    <row r="153" spans="1:8" ht="27">
      <c r="A153" s="3">
        <v>2541</v>
      </c>
      <c r="B153" s="1" t="s">
        <v>66</v>
      </c>
      <c r="C153" s="1" t="s">
        <v>175</v>
      </c>
      <c r="D153" s="1" t="s">
        <v>60</v>
      </c>
      <c r="E153" s="86" t="s">
        <v>272</v>
      </c>
      <c r="F153" s="15">
        <f>G153+H153</f>
        <v>0</v>
      </c>
      <c r="G153" s="15"/>
      <c r="H153" s="15"/>
    </row>
    <row r="154" spans="1:8" ht="27">
      <c r="A154" s="3">
        <v>2550</v>
      </c>
      <c r="B154" s="84" t="s">
        <v>66</v>
      </c>
      <c r="C154" s="84" t="s">
        <v>176</v>
      </c>
      <c r="D154" s="84" t="s">
        <v>59</v>
      </c>
      <c r="E154" s="87" t="s">
        <v>273</v>
      </c>
      <c r="F154" s="15">
        <f>G154+H154</f>
        <v>0</v>
      </c>
      <c r="G154" s="15">
        <f>G156</f>
        <v>0</v>
      </c>
      <c r="H154" s="15">
        <f>H156</f>
        <v>0</v>
      </c>
    </row>
    <row r="155" spans="1:8" s="88" customFormat="1">
      <c r="A155" s="3"/>
      <c r="B155" s="84"/>
      <c r="C155" s="84"/>
      <c r="D155" s="84"/>
      <c r="E155" s="86" t="s">
        <v>85</v>
      </c>
      <c r="F155" s="15"/>
      <c r="G155" s="89"/>
      <c r="H155" s="89"/>
    </row>
    <row r="156" spans="1:8" ht="27">
      <c r="A156" s="3">
        <v>2551</v>
      </c>
      <c r="B156" s="1" t="s">
        <v>66</v>
      </c>
      <c r="C156" s="1" t="s">
        <v>176</v>
      </c>
      <c r="D156" s="1" t="s">
        <v>60</v>
      </c>
      <c r="E156" s="86" t="s">
        <v>273</v>
      </c>
      <c r="F156" s="15">
        <f>G156+H156</f>
        <v>0</v>
      </c>
      <c r="G156" s="15"/>
      <c r="H156" s="15"/>
    </row>
    <row r="157" spans="1:8" ht="27">
      <c r="A157" s="3">
        <v>2560</v>
      </c>
      <c r="B157" s="84" t="s">
        <v>66</v>
      </c>
      <c r="C157" s="84" t="s">
        <v>193</v>
      </c>
      <c r="D157" s="84" t="s">
        <v>59</v>
      </c>
      <c r="E157" s="87" t="s">
        <v>274</v>
      </c>
      <c r="F157" s="15">
        <f>G157+H157</f>
        <v>0</v>
      </c>
      <c r="G157" s="15">
        <f>G159</f>
        <v>0</v>
      </c>
      <c r="H157" s="15">
        <f>H159</f>
        <v>0</v>
      </c>
    </row>
    <row r="158" spans="1:8" s="88" customFormat="1">
      <c r="A158" s="3"/>
      <c r="B158" s="84"/>
      <c r="C158" s="84"/>
      <c r="D158" s="84"/>
      <c r="E158" s="86" t="s">
        <v>85</v>
      </c>
      <c r="F158" s="15"/>
      <c r="G158" s="89"/>
      <c r="H158" s="89"/>
    </row>
    <row r="159" spans="1:8" ht="27">
      <c r="A159" s="3">
        <v>2561</v>
      </c>
      <c r="B159" s="1" t="s">
        <v>66</v>
      </c>
      <c r="C159" s="1" t="s">
        <v>193</v>
      </c>
      <c r="D159" s="1" t="s">
        <v>60</v>
      </c>
      <c r="E159" s="86" t="s">
        <v>274</v>
      </c>
      <c r="F159" s="15">
        <f>G159+H159</f>
        <v>0</v>
      </c>
      <c r="G159" s="15"/>
      <c r="H159" s="15"/>
    </row>
    <row r="160" spans="1:8" s="85" customFormat="1" ht="54">
      <c r="A160" s="17">
        <v>2600</v>
      </c>
      <c r="B160" s="84" t="s">
        <v>67</v>
      </c>
      <c r="C160" s="84" t="s">
        <v>59</v>
      </c>
      <c r="D160" s="84" t="s">
        <v>59</v>
      </c>
      <c r="E160" s="29" t="s">
        <v>407</v>
      </c>
      <c r="F160" s="16">
        <f>G160+H160</f>
        <v>389242.2</v>
      </c>
      <c r="G160" s="16">
        <f>G162+G165+G168+G171+G174+G177</f>
        <v>138000</v>
      </c>
      <c r="H160" s="16">
        <f>'hat6'!H459</f>
        <v>251242.2</v>
      </c>
    </row>
    <row r="161" spans="1:8">
      <c r="A161" s="3"/>
      <c r="B161" s="84"/>
      <c r="C161" s="84"/>
      <c r="D161" s="84"/>
      <c r="E161" s="86" t="s">
        <v>177</v>
      </c>
      <c r="F161" s="15"/>
      <c r="G161" s="15"/>
      <c r="H161" s="15"/>
    </row>
    <row r="162" spans="1:8">
      <c r="A162" s="3">
        <v>2610</v>
      </c>
      <c r="B162" s="84" t="s">
        <v>67</v>
      </c>
      <c r="C162" s="84" t="s">
        <v>60</v>
      </c>
      <c r="D162" s="84" t="s">
        <v>59</v>
      </c>
      <c r="E162" s="87" t="s">
        <v>275</v>
      </c>
      <c r="F162" s="15">
        <f>G162+H162</f>
        <v>0</v>
      </c>
      <c r="G162" s="15">
        <f>G164</f>
        <v>0</v>
      </c>
      <c r="H162" s="15">
        <f>H164</f>
        <v>0</v>
      </c>
    </row>
    <row r="163" spans="1:8" s="88" customFormat="1">
      <c r="A163" s="3"/>
      <c r="B163" s="84"/>
      <c r="C163" s="84"/>
      <c r="D163" s="84"/>
      <c r="E163" s="86" t="s">
        <v>85</v>
      </c>
      <c r="F163" s="15"/>
      <c r="G163" s="89"/>
      <c r="H163" s="89"/>
    </row>
    <row r="164" spans="1:8">
      <c r="A164" s="3">
        <v>2611</v>
      </c>
      <c r="B164" s="1" t="s">
        <v>67</v>
      </c>
      <c r="C164" s="1" t="s">
        <v>60</v>
      </c>
      <c r="D164" s="1" t="s">
        <v>60</v>
      </c>
      <c r="E164" s="86" t="s">
        <v>276</v>
      </c>
      <c r="F164" s="15">
        <f>G164+H164</f>
        <v>0</v>
      </c>
      <c r="G164" s="15"/>
      <c r="H164" s="15"/>
    </row>
    <row r="165" spans="1:8">
      <c r="A165" s="3">
        <v>2620</v>
      </c>
      <c r="B165" s="84" t="s">
        <v>67</v>
      </c>
      <c r="C165" s="84" t="s">
        <v>61</v>
      </c>
      <c r="D165" s="84" t="s">
        <v>59</v>
      </c>
      <c r="E165" s="87" t="s">
        <v>277</v>
      </c>
      <c r="F165" s="15">
        <f>G165+H165</f>
        <v>0</v>
      </c>
      <c r="G165" s="15">
        <f>G167</f>
        <v>0</v>
      </c>
      <c r="H165" s="15"/>
    </row>
    <row r="166" spans="1:8" s="88" customFormat="1">
      <c r="A166" s="3"/>
      <c r="B166" s="84"/>
      <c r="C166" s="84"/>
      <c r="D166" s="84"/>
      <c r="E166" s="86" t="s">
        <v>85</v>
      </c>
      <c r="F166" s="15"/>
      <c r="G166" s="89"/>
      <c r="H166" s="89"/>
    </row>
    <row r="167" spans="1:8">
      <c r="A167" s="3">
        <v>2621</v>
      </c>
      <c r="B167" s="1" t="s">
        <v>67</v>
      </c>
      <c r="C167" s="1" t="s">
        <v>61</v>
      </c>
      <c r="D167" s="1" t="s">
        <v>60</v>
      </c>
      <c r="E167" s="86" t="s">
        <v>277</v>
      </c>
      <c r="F167" s="15">
        <f>G167+H167</f>
        <v>0</v>
      </c>
      <c r="G167" s="15"/>
      <c r="H167" s="15"/>
    </row>
    <row r="168" spans="1:8">
      <c r="A168" s="3">
        <v>2630</v>
      </c>
      <c r="B168" s="84" t="s">
        <v>67</v>
      </c>
      <c r="C168" s="84" t="s">
        <v>62</v>
      </c>
      <c r="D168" s="84" t="s">
        <v>59</v>
      </c>
      <c r="E168" s="87" t="s">
        <v>278</v>
      </c>
      <c r="F168" s="15">
        <f>G168+H168</f>
        <v>296742.2</v>
      </c>
      <c r="G168" s="15">
        <f>G170</f>
        <v>47000</v>
      </c>
      <c r="H168" s="15">
        <f>H170</f>
        <v>249742.2</v>
      </c>
    </row>
    <row r="169" spans="1:8" s="88" customFormat="1">
      <c r="A169" s="3"/>
      <c r="B169" s="84"/>
      <c r="C169" s="84"/>
      <c r="D169" s="84"/>
      <c r="E169" s="86" t="s">
        <v>85</v>
      </c>
      <c r="F169" s="15"/>
      <c r="G169" s="89"/>
      <c r="H169" s="89"/>
    </row>
    <row r="170" spans="1:8">
      <c r="A170" s="3">
        <v>2631</v>
      </c>
      <c r="B170" s="1" t="s">
        <v>67</v>
      </c>
      <c r="C170" s="1" t="s">
        <v>62</v>
      </c>
      <c r="D170" s="1" t="s">
        <v>60</v>
      </c>
      <c r="E170" s="102" t="s">
        <v>279</v>
      </c>
      <c r="F170" s="103">
        <f>G170+H170</f>
        <v>296742.2</v>
      </c>
      <c r="G170" s="103">
        <f>'hat6'!I479</f>
        <v>47000</v>
      </c>
      <c r="H170" s="103">
        <f>'hat6'!H479</f>
        <v>249742.2</v>
      </c>
    </row>
    <row r="171" spans="1:8">
      <c r="A171" s="3">
        <v>2640</v>
      </c>
      <c r="B171" s="84" t="s">
        <v>67</v>
      </c>
      <c r="C171" s="84" t="s">
        <v>175</v>
      </c>
      <c r="D171" s="84" t="s">
        <v>59</v>
      </c>
      <c r="E171" s="87" t="s">
        <v>280</v>
      </c>
      <c r="F171" s="15">
        <f>G171+H171</f>
        <v>91000</v>
      </c>
      <c r="G171" s="15">
        <f>G173</f>
        <v>91000</v>
      </c>
      <c r="H171" s="15"/>
    </row>
    <row r="172" spans="1:8" s="88" customFormat="1">
      <c r="A172" s="3"/>
      <c r="B172" s="84"/>
      <c r="C172" s="84"/>
      <c r="D172" s="84"/>
      <c r="E172" s="86" t="s">
        <v>85</v>
      </c>
      <c r="F172" s="15"/>
      <c r="G172" s="89"/>
      <c r="H172" s="89"/>
    </row>
    <row r="173" spans="1:8">
      <c r="A173" s="3">
        <v>2641</v>
      </c>
      <c r="B173" s="1" t="s">
        <v>67</v>
      </c>
      <c r="C173" s="1" t="s">
        <v>175</v>
      </c>
      <c r="D173" s="1" t="s">
        <v>60</v>
      </c>
      <c r="E173" s="86" t="s">
        <v>281</v>
      </c>
      <c r="F173" s="15">
        <f>G173+H173</f>
        <v>91000</v>
      </c>
      <c r="G173" s="15">
        <f>'hat6'!I491</f>
        <v>91000</v>
      </c>
      <c r="H173" s="15"/>
    </row>
    <row r="174" spans="1:8" ht="40.5">
      <c r="A174" s="3">
        <v>2650</v>
      </c>
      <c r="B174" s="84" t="s">
        <v>67</v>
      </c>
      <c r="C174" s="84" t="s">
        <v>176</v>
      </c>
      <c r="D174" s="84" t="s">
        <v>59</v>
      </c>
      <c r="E174" s="87" t="s">
        <v>282</v>
      </c>
      <c r="F174" s="15">
        <f>G174+H174</f>
        <v>0</v>
      </c>
      <c r="G174" s="15"/>
      <c r="H174" s="15"/>
    </row>
    <row r="175" spans="1:8" s="88" customFormat="1">
      <c r="A175" s="3"/>
      <c r="B175" s="84"/>
      <c r="C175" s="84"/>
      <c r="D175" s="84"/>
      <c r="E175" s="86" t="s">
        <v>85</v>
      </c>
      <c r="F175" s="15"/>
      <c r="G175" s="89"/>
      <c r="H175" s="89"/>
    </row>
    <row r="176" spans="1:8" ht="40.5">
      <c r="A176" s="3">
        <v>2651</v>
      </c>
      <c r="B176" s="1" t="s">
        <v>67</v>
      </c>
      <c r="C176" s="1" t="s">
        <v>176</v>
      </c>
      <c r="D176" s="1" t="s">
        <v>60</v>
      </c>
      <c r="E176" s="86" t="s">
        <v>282</v>
      </c>
      <c r="F176" s="15">
        <f>G176+H176</f>
        <v>0</v>
      </c>
      <c r="G176" s="15"/>
      <c r="H176" s="15"/>
    </row>
    <row r="177" spans="1:8" ht="27">
      <c r="A177" s="3">
        <v>2660</v>
      </c>
      <c r="B177" s="84" t="s">
        <v>67</v>
      </c>
      <c r="C177" s="84" t="s">
        <v>193</v>
      </c>
      <c r="D177" s="84" t="s">
        <v>59</v>
      </c>
      <c r="E177" s="87" t="s">
        <v>283</v>
      </c>
      <c r="F177" s="15">
        <f>G177+H177</f>
        <v>0</v>
      </c>
      <c r="G177" s="15">
        <f>G179</f>
        <v>0</v>
      </c>
      <c r="H177" s="15">
        <f>H179</f>
        <v>0</v>
      </c>
    </row>
    <row r="178" spans="1:8" s="88" customFormat="1">
      <c r="A178" s="3"/>
      <c r="B178" s="84"/>
      <c r="C178" s="84"/>
      <c r="D178" s="84"/>
      <c r="E178" s="86" t="s">
        <v>85</v>
      </c>
      <c r="F178" s="15"/>
      <c r="G178" s="89"/>
      <c r="H178" s="89"/>
    </row>
    <row r="179" spans="1:8" ht="27">
      <c r="A179" s="3">
        <v>2661</v>
      </c>
      <c r="B179" s="1" t="s">
        <v>67</v>
      </c>
      <c r="C179" s="1" t="s">
        <v>193</v>
      </c>
      <c r="D179" s="1" t="s">
        <v>60</v>
      </c>
      <c r="E179" s="86" t="s">
        <v>283</v>
      </c>
      <c r="F179" s="15">
        <f>G179+H179</f>
        <v>0</v>
      </c>
      <c r="G179" s="15"/>
      <c r="H179" s="15"/>
    </row>
    <row r="180" spans="1:8" s="85" customFormat="1" ht="40.5">
      <c r="A180" s="17">
        <v>2700</v>
      </c>
      <c r="B180" s="84" t="s">
        <v>68</v>
      </c>
      <c r="C180" s="84" t="s">
        <v>59</v>
      </c>
      <c r="D180" s="84" t="s">
        <v>59</v>
      </c>
      <c r="E180" s="29" t="s">
        <v>284</v>
      </c>
      <c r="F180" s="16">
        <f>G180+H180</f>
        <v>1000</v>
      </c>
      <c r="G180" s="16">
        <f>G182+G187+G193+G199+G202+G205</f>
        <v>1000</v>
      </c>
      <c r="H180" s="16">
        <f>H182+H187+H193+H199+H202+H205</f>
        <v>0</v>
      </c>
    </row>
    <row r="181" spans="1:8">
      <c r="A181" s="3"/>
      <c r="B181" s="84"/>
      <c r="C181" s="84"/>
      <c r="D181" s="84"/>
      <c r="E181" s="86" t="s">
        <v>177</v>
      </c>
      <c r="F181" s="15"/>
      <c r="G181" s="15"/>
      <c r="H181" s="15"/>
    </row>
    <row r="182" spans="1:8" ht="27">
      <c r="A182" s="3">
        <v>2710</v>
      </c>
      <c r="B182" s="84" t="s">
        <v>68</v>
      </c>
      <c r="C182" s="84" t="s">
        <v>60</v>
      </c>
      <c r="D182" s="84" t="s">
        <v>59</v>
      </c>
      <c r="E182" s="87" t="s">
        <v>285</v>
      </c>
      <c r="F182" s="15">
        <f>G182+H182</f>
        <v>0</v>
      </c>
      <c r="G182" s="15">
        <f>G184+G185+G186</f>
        <v>0</v>
      </c>
      <c r="H182" s="15">
        <f>H184+H185+H186</f>
        <v>0</v>
      </c>
    </row>
    <row r="183" spans="1:8" s="88" customFormat="1">
      <c r="A183" s="3"/>
      <c r="B183" s="84"/>
      <c r="C183" s="84"/>
      <c r="D183" s="84"/>
      <c r="E183" s="86" t="s">
        <v>85</v>
      </c>
      <c r="F183" s="15"/>
      <c r="G183" s="89"/>
      <c r="H183" s="89"/>
    </row>
    <row r="184" spans="1:8">
      <c r="A184" s="3">
        <v>2711</v>
      </c>
      <c r="B184" s="1" t="s">
        <v>68</v>
      </c>
      <c r="C184" s="1" t="s">
        <v>60</v>
      </c>
      <c r="D184" s="1" t="s">
        <v>60</v>
      </c>
      <c r="E184" s="86" t="s">
        <v>286</v>
      </c>
      <c r="F184" s="15">
        <f>G184+H184</f>
        <v>0</v>
      </c>
      <c r="G184" s="15"/>
      <c r="H184" s="15"/>
    </row>
    <row r="185" spans="1:8">
      <c r="A185" s="3">
        <v>2712</v>
      </c>
      <c r="B185" s="1" t="s">
        <v>68</v>
      </c>
      <c r="C185" s="1" t="s">
        <v>60</v>
      </c>
      <c r="D185" s="1" t="s">
        <v>61</v>
      </c>
      <c r="E185" s="86" t="s">
        <v>287</v>
      </c>
      <c r="F185" s="15">
        <f>G185+H185</f>
        <v>0</v>
      </c>
      <c r="G185" s="15"/>
      <c r="H185" s="15"/>
    </row>
    <row r="186" spans="1:8">
      <c r="A186" s="3">
        <v>2713</v>
      </c>
      <c r="B186" s="1" t="s">
        <v>68</v>
      </c>
      <c r="C186" s="1" t="s">
        <v>60</v>
      </c>
      <c r="D186" s="1" t="s">
        <v>62</v>
      </c>
      <c r="E186" s="86" t="s">
        <v>288</v>
      </c>
      <c r="F186" s="15">
        <f>G186+H186</f>
        <v>0</v>
      </c>
      <c r="G186" s="15"/>
      <c r="H186" s="15"/>
    </row>
    <row r="187" spans="1:8">
      <c r="A187" s="3">
        <v>2720</v>
      </c>
      <c r="B187" s="84" t="s">
        <v>68</v>
      </c>
      <c r="C187" s="84" t="s">
        <v>61</v>
      </c>
      <c r="D187" s="84" t="s">
        <v>59</v>
      </c>
      <c r="E187" s="87" t="s">
        <v>289</v>
      </c>
      <c r="F187" s="15">
        <f>G187+H187</f>
        <v>1000</v>
      </c>
      <c r="G187" s="15">
        <f>G189+G190+G191+G192</f>
        <v>1000</v>
      </c>
      <c r="H187" s="15">
        <f>H189+H190+H191+H192</f>
        <v>0</v>
      </c>
    </row>
    <row r="188" spans="1:8" s="88" customFormat="1">
      <c r="A188" s="3"/>
      <c r="B188" s="84"/>
      <c r="C188" s="84"/>
      <c r="D188" s="84"/>
      <c r="E188" s="86" t="s">
        <v>85</v>
      </c>
      <c r="F188" s="15"/>
      <c r="G188" s="89"/>
      <c r="H188" s="89"/>
    </row>
    <row r="189" spans="1:8">
      <c r="A189" s="3">
        <v>2721</v>
      </c>
      <c r="B189" s="1" t="s">
        <v>68</v>
      </c>
      <c r="C189" s="1" t="s">
        <v>61</v>
      </c>
      <c r="D189" s="1" t="s">
        <v>60</v>
      </c>
      <c r="E189" s="86" t="s">
        <v>290</v>
      </c>
      <c r="F189" s="15">
        <f>G189+H189</f>
        <v>1000</v>
      </c>
      <c r="G189" s="15">
        <f>'hat6'!I565</f>
        <v>1000</v>
      </c>
      <c r="H189" s="15"/>
    </row>
    <row r="190" spans="1:8">
      <c r="A190" s="3">
        <v>2722</v>
      </c>
      <c r="B190" s="1" t="s">
        <v>68</v>
      </c>
      <c r="C190" s="1" t="s">
        <v>61</v>
      </c>
      <c r="D190" s="1" t="s">
        <v>61</v>
      </c>
      <c r="E190" s="86" t="s">
        <v>291</v>
      </c>
      <c r="F190" s="15">
        <f>G190+H190</f>
        <v>0</v>
      </c>
      <c r="G190" s="15"/>
      <c r="H190" s="15"/>
    </row>
    <row r="191" spans="1:8">
      <c r="A191" s="3">
        <v>2723</v>
      </c>
      <c r="B191" s="1" t="s">
        <v>68</v>
      </c>
      <c r="C191" s="1" t="s">
        <v>61</v>
      </c>
      <c r="D191" s="1" t="s">
        <v>62</v>
      </c>
      <c r="E191" s="86" t="s">
        <v>292</v>
      </c>
      <c r="F191" s="15">
        <f>G191+H191</f>
        <v>0</v>
      </c>
      <c r="G191" s="15"/>
      <c r="H191" s="15"/>
    </row>
    <row r="192" spans="1:8">
      <c r="A192" s="3">
        <v>2724</v>
      </c>
      <c r="B192" s="1" t="s">
        <v>68</v>
      </c>
      <c r="C192" s="1" t="s">
        <v>61</v>
      </c>
      <c r="D192" s="1" t="s">
        <v>175</v>
      </c>
      <c r="E192" s="86" t="s">
        <v>293</v>
      </c>
      <c r="F192" s="15">
        <f>G192+H192</f>
        <v>0</v>
      </c>
      <c r="G192" s="15"/>
      <c r="H192" s="15"/>
    </row>
    <row r="193" spans="1:8">
      <c r="A193" s="3">
        <v>2730</v>
      </c>
      <c r="B193" s="84" t="s">
        <v>68</v>
      </c>
      <c r="C193" s="84" t="s">
        <v>62</v>
      </c>
      <c r="D193" s="84" t="s">
        <v>59</v>
      </c>
      <c r="E193" s="87" t="s">
        <v>294</v>
      </c>
      <c r="F193" s="15">
        <f>G193+H193</f>
        <v>0</v>
      </c>
      <c r="G193" s="15">
        <f>G195+G196+G197+G198</f>
        <v>0</v>
      </c>
      <c r="H193" s="15">
        <f>H195+H196+H197+H198</f>
        <v>0</v>
      </c>
    </row>
    <row r="194" spans="1:8" s="88" customFormat="1">
      <c r="A194" s="3"/>
      <c r="B194" s="84"/>
      <c r="C194" s="84"/>
      <c r="D194" s="84"/>
      <c r="E194" s="86" t="s">
        <v>85</v>
      </c>
      <c r="F194" s="15"/>
      <c r="G194" s="89"/>
      <c r="H194" s="89"/>
    </row>
    <row r="195" spans="1:8" ht="27">
      <c r="A195" s="3">
        <v>2731</v>
      </c>
      <c r="B195" s="1" t="s">
        <v>68</v>
      </c>
      <c r="C195" s="1" t="s">
        <v>62</v>
      </c>
      <c r="D195" s="1" t="s">
        <v>60</v>
      </c>
      <c r="E195" s="86" t="s">
        <v>295</v>
      </c>
      <c r="F195" s="15">
        <f>G195+H195</f>
        <v>0</v>
      </c>
      <c r="G195" s="15"/>
      <c r="H195" s="15"/>
    </row>
    <row r="196" spans="1:8" ht="27">
      <c r="A196" s="3">
        <v>2732</v>
      </c>
      <c r="B196" s="1" t="s">
        <v>68</v>
      </c>
      <c r="C196" s="1" t="s">
        <v>62</v>
      </c>
      <c r="D196" s="1" t="s">
        <v>61</v>
      </c>
      <c r="E196" s="86" t="s">
        <v>296</v>
      </c>
      <c r="F196" s="15">
        <f>G196+H196</f>
        <v>0</v>
      </c>
      <c r="G196" s="15"/>
      <c r="H196" s="15"/>
    </row>
    <row r="197" spans="1:8" ht="27">
      <c r="A197" s="3">
        <v>2733</v>
      </c>
      <c r="B197" s="1" t="s">
        <v>68</v>
      </c>
      <c r="C197" s="1" t="s">
        <v>62</v>
      </c>
      <c r="D197" s="1" t="s">
        <v>62</v>
      </c>
      <c r="E197" s="86" t="s">
        <v>297</v>
      </c>
      <c r="F197" s="15">
        <f>G197+H197</f>
        <v>0</v>
      </c>
      <c r="G197" s="15"/>
      <c r="H197" s="15"/>
    </row>
    <row r="198" spans="1:8" ht="27">
      <c r="A198" s="3">
        <v>2734</v>
      </c>
      <c r="B198" s="1" t="s">
        <v>68</v>
      </c>
      <c r="C198" s="1" t="s">
        <v>62</v>
      </c>
      <c r="D198" s="1" t="s">
        <v>175</v>
      </c>
      <c r="E198" s="86" t="s">
        <v>298</v>
      </c>
      <c r="F198" s="15">
        <f>G198+H198</f>
        <v>0</v>
      </c>
      <c r="G198" s="15"/>
      <c r="H198" s="15"/>
    </row>
    <row r="199" spans="1:8">
      <c r="A199" s="3">
        <v>2740</v>
      </c>
      <c r="B199" s="84" t="s">
        <v>68</v>
      </c>
      <c r="C199" s="84" t="s">
        <v>175</v>
      </c>
      <c r="D199" s="84" t="s">
        <v>59</v>
      </c>
      <c r="E199" s="87" t="s">
        <v>299</v>
      </c>
      <c r="F199" s="15">
        <f>G199+H199</f>
        <v>0</v>
      </c>
      <c r="G199" s="15">
        <f>G201</f>
        <v>0</v>
      </c>
      <c r="H199" s="15">
        <f>H201</f>
        <v>0</v>
      </c>
    </row>
    <row r="200" spans="1:8" s="88" customFormat="1">
      <c r="A200" s="3"/>
      <c r="B200" s="84"/>
      <c r="C200" s="84"/>
      <c r="D200" s="84"/>
      <c r="E200" s="86" t="s">
        <v>85</v>
      </c>
      <c r="F200" s="15"/>
      <c r="G200" s="89"/>
      <c r="H200" s="89"/>
    </row>
    <row r="201" spans="1:8">
      <c r="A201" s="3">
        <v>2741</v>
      </c>
      <c r="B201" s="1" t="s">
        <v>68</v>
      </c>
      <c r="C201" s="1" t="s">
        <v>175</v>
      </c>
      <c r="D201" s="1" t="s">
        <v>60</v>
      </c>
      <c r="E201" s="86" t="s">
        <v>299</v>
      </c>
      <c r="F201" s="15">
        <f>G201+H201</f>
        <v>0</v>
      </c>
      <c r="G201" s="15"/>
      <c r="H201" s="15"/>
    </row>
    <row r="202" spans="1:8" ht="27">
      <c r="A202" s="3">
        <v>2750</v>
      </c>
      <c r="B202" s="84" t="s">
        <v>68</v>
      </c>
      <c r="C202" s="84" t="s">
        <v>176</v>
      </c>
      <c r="D202" s="84" t="s">
        <v>59</v>
      </c>
      <c r="E202" s="87" t="s">
        <v>300</v>
      </c>
      <c r="F202" s="15">
        <f>G202+H202</f>
        <v>0</v>
      </c>
      <c r="G202" s="15">
        <f>G204</f>
        <v>0</v>
      </c>
      <c r="H202" s="15">
        <f>H204</f>
        <v>0</v>
      </c>
    </row>
    <row r="203" spans="1:8" s="88" customFormat="1">
      <c r="A203" s="3"/>
      <c r="B203" s="84"/>
      <c r="C203" s="84"/>
      <c r="D203" s="84"/>
      <c r="E203" s="86" t="s">
        <v>85</v>
      </c>
      <c r="F203" s="15"/>
      <c r="G203" s="89"/>
      <c r="H203" s="89"/>
    </row>
    <row r="204" spans="1:8" ht="27">
      <c r="A204" s="3">
        <v>2751</v>
      </c>
      <c r="B204" s="1" t="s">
        <v>68</v>
      </c>
      <c r="C204" s="1" t="s">
        <v>176</v>
      </c>
      <c r="D204" s="1" t="s">
        <v>60</v>
      </c>
      <c r="E204" s="86" t="s">
        <v>300</v>
      </c>
      <c r="F204" s="15">
        <f>G204+H204</f>
        <v>0</v>
      </c>
      <c r="G204" s="15"/>
      <c r="H204" s="15"/>
    </row>
    <row r="205" spans="1:8">
      <c r="A205" s="3">
        <v>2760</v>
      </c>
      <c r="B205" s="84" t="s">
        <v>68</v>
      </c>
      <c r="C205" s="84" t="s">
        <v>193</v>
      </c>
      <c r="D205" s="84" t="s">
        <v>59</v>
      </c>
      <c r="E205" s="87" t="s">
        <v>301</v>
      </c>
      <c r="F205" s="15">
        <f>G205+H205</f>
        <v>0</v>
      </c>
      <c r="G205" s="15">
        <f>G207+G208</f>
        <v>0</v>
      </c>
      <c r="H205" s="15">
        <f>H207+H208</f>
        <v>0</v>
      </c>
    </row>
    <row r="206" spans="1:8" s="88" customFormat="1">
      <c r="A206" s="3"/>
      <c r="B206" s="84"/>
      <c r="C206" s="84"/>
      <c r="D206" s="84"/>
      <c r="E206" s="86" t="s">
        <v>85</v>
      </c>
      <c r="F206" s="15"/>
      <c r="G206" s="89"/>
      <c r="H206" s="89"/>
    </row>
    <row r="207" spans="1:8" ht="27">
      <c r="A207" s="3">
        <v>2761</v>
      </c>
      <c r="B207" s="1" t="s">
        <v>68</v>
      </c>
      <c r="C207" s="1" t="s">
        <v>193</v>
      </c>
      <c r="D207" s="1" t="s">
        <v>60</v>
      </c>
      <c r="E207" s="86" t="s">
        <v>302</v>
      </c>
      <c r="F207" s="15">
        <f>G207+H207</f>
        <v>0</v>
      </c>
      <c r="G207" s="15"/>
      <c r="H207" s="15"/>
    </row>
    <row r="208" spans="1:8">
      <c r="A208" s="3">
        <v>2762</v>
      </c>
      <c r="B208" s="1" t="s">
        <v>68</v>
      </c>
      <c r="C208" s="1" t="s">
        <v>193</v>
      </c>
      <c r="D208" s="1" t="s">
        <v>61</v>
      </c>
      <c r="E208" s="86" t="s">
        <v>301</v>
      </c>
      <c r="F208" s="15">
        <f>G208+H208</f>
        <v>0</v>
      </c>
      <c r="G208" s="15"/>
      <c r="H208" s="15"/>
    </row>
    <row r="209" spans="1:8" s="85" customFormat="1" ht="40.5">
      <c r="A209" s="17">
        <v>2800</v>
      </c>
      <c r="B209" s="84" t="s">
        <v>69</v>
      </c>
      <c r="C209" s="84" t="s">
        <v>59</v>
      </c>
      <c r="D209" s="84" t="s">
        <v>59</v>
      </c>
      <c r="E209" s="29" t="s">
        <v>303</v>
      </c>
      <c r="F209" s="16">
        <f>G209+H209</f>
        <v>71987.100000000006</v>
      </c>
      <c r="G209" s="16">
        <f>G211+G214+G223+G228+G233+G236</f>
        <v>71987.100000000006</v>
      </c>
      <c r="H209" s="16">
        <f>H211+H214+H223+H228+H233+H236</f>
        <v>0</v>
      </c>
    </row>
    <row r="210" spans="1:8">
      <c r="A210" s="3"/>
      <c r="B210" s="84"/>
      <c r="C210" s="84"/>
      <c r="D210" s="84"/>
      <c r="E210" s="86" t="s">
        <v>177</v>
      </c>
      <c r="F210" s="15"/>
      <c r="G210" s="15"/>
      <c r="H210" s="15"/>
    </row>
    <row r="211" spans="1:8">
      <c r="A211" s="3">
        <v>2810</v>
      </c>
      <c r="B211" s="1" t="s">
        <v>69</v>
      </c>
      <c r="C211" s="1" t="s">
        <v>60</v>
      </c>
      <c r="D211" s="1" t="s">
        <v>59</v>
      </c>
      <c r="E211" s="87" t="s">
        <v>304</v>
      </c>
      <c r="F211" s="15">
        <f>G211+H211</f>
        <v>5400</v>
      </c>
      <c r="G211" s="15">
        <f>G213</f>
        <v>5400</v>
      </c>
      <c r="H211" s="15">
        <f>H213</f>
        <v>0</v>
      </c>
    </row>
    <row r="212" spans="1:8" s="88" customFormat="1">
      <c r="A212" s="3"/>
      <c r="B212" s="84"/>
      <c r="C212" s="84"/>
      <c r="D212" s="84"/>
      <c r="E212" s="86" t="s">
        <v>85</v>
      </c>
      <c r="F212" s="15"/>
      <c r="G212" s="89"/>
      <c r="H212" s="89"/>
    </row>
    <row r="213" spans="1:8">
      <c r="A213" s="3">
        <v>2811</v>
      </c>
      <c r="B213" s="1" t="s">
        <v>69</v>
      </c>
      <c r="C213" s="1" t="s">
        <v>60</v>
      </c>
      <c r="D213" s="1" t="s">
        <v>60</v>
      </c>
      <c r="E213" s="86" t="s">
        <v>304</v>
      </c>
      <c r="F213" s="15">
        <f>G213+H213</f>
        <v>5400</v>
      </c>
      <c r="G213" s="15">
        <f>'hat6'!I591</f>
        <v>5400</v>
      </c>
      <c r="H213" s="15"/>
    </row>
    <row r="214" spans="1:8">
      <c r="A214" s="3">
        <v>2820</v>
      </c>
      <c r="B214" s="84" t="s">
        <v>69</v>
      </c>
      <c r="C214" s="84" t="s">
        <v>61</v>
      </c>
      <c r="D214" s="84" t="s">
        <v>59</v>
      </c>
      <c r="E214" s="87" t="s">
        <v>305</v>
      </c>
      <c r="F214" s="15">
        <f>G214+H214</f>
        <v>66587.100000000006</v>
      </c>
      <c r="G214" s="15">
        <f>G216+G217+G218+G219+G220+G221+G222</f>
        <v>66587.100000000006</v>
      </c>
      <c r="H214" s="15">
        <f>H216+H217+H218+H219+H220+H221+H222</f>
        <v>0</v>
      </c>
    </row>
    <row r="215" spans="1:8" s="88" customFormat="1">
      <c r="A215" s="3"/>
      <c r="B215" s="84"/>
      <c r="C215" s="84"/>
      <c r="D215" s="84"/>
      <c r="E215" s="86" t="s">
        <v>85</v>
      </c>
      <c r="F215" s="15"/>
      <c r="G215" s="89"/>
      <c r="H215" s="89"/>
    </row>
    <row r="216" spans="1:8">
      <c r="A216" s="3">
        <v>2821</v>
      </c>
      <c r="B216" s="1" t="s">
        <v>69</v>
      </c>
      <c r="C216" s="1" t="s">
        <v>61</v>
      </c>
      <c r="D216" s="1" t="s">
        <v>60</v>
      </c>
      <c r="E216" s="86" t="s">
        <v>306</v>
      </c>
      <c r="F216" s="15">
        <f t="shared" ref="F216:F223" si="3">G216+H216</f>
        <v>21204</v>
      </c>
      <c r="G216" s="15">
        <f>'hat6'!I600</f>
        <v>21204</v>
      </c>
      <c r="H216" s="15"/>
    </row>
    <row r="217" spans="1:8">
      <c r="A217" s="3">
        <v>2822</v>
      </c>
      <c r="B217" s="1" t="s">
        <v>69</v>
      </c>
      <c r="C217" s="1" t="s">
        <v>61</v>
      </c>
      <c r="D217" s="1" t="s">
        <v>61</v>
      </c>
      <c r="E217" s="86" t="s">
        <v>307</v>
      </c>
      <c r="F217" s="15">
        <f t="shared" si="3"/>
        <v>0</v>
      </c>
      <c r="G217" s="15"/>
      <c r="H217" s="15"/>
    </row>
    <row r="218" spans="1:8">
      <c r="A218" s="3">
        <v>2823</v>
      </c>
      <c r="B218" s="1" t="s">
        <v>69</v>
      </c>
      <c r="C218" s="1" t="s">
        <v>61</v>
      </c>
      <c r="D218" s="1" t="s">
        <v>62</v>
      </c>
      <c r="E218" s="86" t="s">
        <v>308</v>
      </c>
      <c r="F218" s="15">
        <f t="shared" si="3"/>
        <v>35383.1</v>
      </c>
      <c r="G218" s="15">
        <f>'hat6'!I613</f>
        <v>35383.1</v>
      </c>
      <c r="H218" s="15"/>
    </row>
    <row r="219" spans="1:8">
      <c r="A219" s="3">
        <v>2824</v>
      </c>
      <c r="B219" s="1" t="s">
        <v>69</v>
      </c>
      <c r="C219" s="1" t="s">
        <v>61</v>
      </c>
      <c r="D219" s="1" t="s">
        <v>175</v>
      </c>
      <c r="E219" s="86" t="s">
        <v>309</v>
      </c>
      <c r="F219" s="15">
        <f t="shared" si="3"/>
        <v>10000</v>
      </c>
      <c r="G219" s="15">
        <f>'hat6'!I624</f>
        <v>10000</v>
      </c>
      <c r="H219" s="15"/>
    </row>
    <row r="220" spans="1:8">
      <c r="A220" s="3">
        <v>2825</v>
      </c>
      <c r="B220" s="1" t="s">
        <v>69</v>
      </c>
      <c r="C220" s="1" t="s">
        <v>61</v>
      </c>
      <c r="D220" s="1" t="s">
        <v>176</v>
      </c>
      <c r="E220" s="86" t="s">
        <v>310</v>
      </c>
      <c r="F220" s="15">
        <f t="shared" si="3"/>
        <v>0</v>
      </c>
      <c r="G220" s="15"/>
      <c r="H220" s="15"/>
    </row>
    <row r="221" spans="1:8">
      <c r="A221" s="3">
        <v>2826</v>
      </c>
      <c r="B221" s="1" t="s">
        <v>69</v>
      </c>
      <c r="C221" s="1" t="s">
        <v>61</v>
      </c>
      <c r="D221" s="1" t="s">
        <v>193</v>
      </c>
      <c r="E221" s="86" t="s">
        <v>311</v>
      </c>
      <c r="F221" s="15">
        <f t="shared" si="3"/>
        <v>0</v>
      </c>
      <c r="G221" s="15"/>
      <c r="H221" s="15"/>
    </row>
    <row r="222" spans="1:8" ht="27">
      <c r="A222" s="3">
        <v>2827</v>
      </c>
      <c r="B222" s="1" t="s">
        <v>69</v>
      </c>
      <c r="C222" s="1" t="s">
        <v>61</v>
      </c>
      <c r="D222" s="1" t="s">
        <v>196</v>
      </c>
      <c r="E222" s="86" t="s">
        <v>312</v>
      </c>
      <c r="F222" s="15">
        <f t="shared" si="3"/>
        <v>0</v>
      </c>
      <c r="G222" s="15"/>
      <c r="H222" s="15"/>
    </row>
    <row r="223" spans="1:8" ht="40.5">
      <c r="A223" s="3">
        <v>2830</v>
      </c>
      <c r="B223" s="84" t="s">
        <v>69</v>
      </c>
      <c r="C223" s="84" t="s">
        <v>62</v>
      </c>
      <c r="D223" s="84" t="s">
        <v>59</v>
      </c>
      <c r="E223" s="87" t="s">
        <v>313</v>
      </c>
      <c r="F223" s="15">
        <f t="shared" si="3"/>
        <v>0</v>
      </c>
      <c r="G223" s="15">
        <f>G225+G226+G227</f>
        <v>0</v>
      </c>
      <c r="H223" s="15">
        <f>H225+H226+H227</f>
        <v>0</v>
      </c>
    </row>
    <row r="224" spans="1:8" s="88" customFormat="1">
      <c r="A224" s="3"/>
      <c r="B224" s="84"/>
      <c r="C224" s="84"/>
      <c r="D224" s="84"/>
      <c r="E224" s="86" t="s">
        <v>85</v>
      </c>
      <c r="F224" s="15"/>
      <c r="G224" s="89"/>
      <c r="H224" s="89"/>
    </row>
    <row r="225" spans="1:8">
      <c r="A225" s="3">
        <v>2831</v>
      </c>
      <c r="B225" s="1" t="s">
        <v>69</v>
      </c>
      <c r="C225" s="1" t="s">
        <v>62</v>
      </c>
      <c r="D225" s="1" t="s">
        <v>60</v>
      </c>
      <c r="E225" s="86" t="s">
        <v>314</v>
      </c>
      <c r="F225" s="15">
        <f>G225+H225</f>
        <v>0</v>
      </c>
      <c r="G225" s="15"/>
      <c r="H225" s="15"/>
    </row>
    <row r="226" spans="1:8">
      <c r="A226" s="3">
        <v>2832</v>
      </c>
      <c r="B226" s="1" t="s">
        <v>69</v>
      </c>
      <c r="C226" s="1" t="s">
        <v>62</v>
      </c>
      <c r="D226" s="1" t="s">
        <v>61</v>
      </c>
      <c r="E226" s="86" t="s">
        <v>315</v>
      </c>
      <c r="F226" s="15">
        <f>G226+H226</f>
        <v>0</v>
      </c>
      <c r="G226" s="15"/>
      <c r="H226" s="15"/>
    </row>
    <row r="227" spans="1:8">
      <c r="A227" s="3">
        <v>2833</v>
      </c>
      <c r="B227" s="1" t="s">
        <v>69</v>
      </c>
      <c r="C227" s="1" t="s">
        <v>62</v>
      </c>
      <c r="D227" s="1" t="s">
        <v>62</v>
      </c>
      <c r="E227" s="86" t="s">
        <v>316</v>
      </c>
      <c r="F227" s="15">
        <f>G227+H227</f>
        <v>0</v>
      </c>
      <c r="G227" s="15"/>
      <c r="H227" s="15"/>
    </row>
    <row r="228" spans="1:8">
      <c r="A228" s="3">
        <v>2840</v>
      </c>
      <c r="B228" s="84" t="s">
        <v>69</v>
      </c>
      <c r="C228" s="84" t="s">
        <v>175</v>
      </c>
      <c r="D228" s="84" t="s">
        <v>59</v>
      </c>
      <c r="E228" s="87" t="s">
        <v>317</v>
      </c>
      <c r="F228" s="15">
        <f>G228+H228</f>
        <v>0</v>
      </c>
      <c r="G228" s="15">
        <f>G230+G231+G232</f>
        <v>0</v>
      </c>
      <c r="H228" s="15">
        <f>H230+H231+H232</f>
        <v>0</v>
      </c>
    </row>
    <row r="229" spans="1:8" s="88" customFormat="1">
      <c r="A229" s="3"/>
      <c r="B229" s="84"/>
      <c r="C229" s="84"/>
      <c r="D229" s="84"/>
      <c r="E229" s="86" t="s">
        <v>85</v>
      </c>
      <c r="F229" s="15"/>
      <c r="G229" s="89"/>
      <c r="H229" s="89"/>
    </row>
    <row r="230" spans="1:8">
      <c r="A230" s="3">
        <v>2841</v>
      </c>
      <c r="B230" s="1" t="s">
        <v>69</v>
      </c>
      <c r="C230" s="1" t="s">
        <v>175</v>
      </c>
      <c r="D230" s="1" t="s">
        <v>60</v>
      </c>
      <c r="E230" s="86" t="s">
        <v>318</v>
      </c>
      <c r="F230" s="15">
        <f>G230+H230</f>
        <v>0</v>
      </c>
      <c r="G230" s="15"/>
      <c r="H230" s="15"/>
    </row>
    <row r="231" spans="1:8" ht="27">
      <c r="A231" s="3">
        <v>2842</v>
      </c>
      <c r="B231" s="1" t="s">
        <v>69</v>
      </c>
      <c r="C231" s="1" t="s">
        <v>175</v>
      </c>
      <c r="D231" s="1" t="s">
        <v>61</v>
      </c>
      <c r="E231" s="86" t="s">
        <v>319</v>
      </c>
      <c r="F231" s="15">
        <f>G231+H231</f>
        <v>0</v>
      </c>
      <c r="G231" s="15"/>
      <c r="H231" s="15"/>
    </row>
    <row r="232" spans="1:8">
      <c r="A232" s="3">
        <v>2843</v>
      </c>
      <c r="B232" s="1" t="s">
        <v>69</v>
      </c>
      <c r="C232" s="1" t="s">
        <v>175</v>
      </c>
      <c r="D232" s="1" t="s">
        <v>62</v>
      </c>
      <c r="E232" s="86" t="s">
        <v>317</v>
      </c>
      <c r="F232" s="15">
        <f>G232+H232</f>
        <v>0</v>
      </c>
      <c r="G232" s="15"/>
      <c r="H232" s="15"/>
    </row>
    <row r="233" spans="1:8" ht="27">
      <c r="A233" s="3">
        <v>2850</v>
      </c>
      <c r="B233" s="84" t="s">
        <v>69</v>
      </c>
      <c r="C233" s="84" t="s">
        <v>176</v>
      </c>
      <c r="D233" s="84" t="s">
        <v>59</v>
      </c>
      <c r="E233" s="92" t="s">
        <v>320</v>
      </c>
      <c r="F233" s="15">
        <f>G233+H233</f>
        <v>0</v>
      </c>
      <c r="G233" s="15">
        <f>G235</f>
        <v>0</v>
      </c>
      <c r="H233" s="15">
        <f>H235</f>
        <v>0</v>
      </c>
    </row>
    <row r="234" spans="1:8" s="88" customFormat="1">
      <c r="A234" s="3"/>
      <c r="B234" s="84"/>
      <c r="C234" s="84"/>
      <c r="D234" s="84"/>
      <c r="E234" s="86" t="s">
        <v>85</v>
      </c>
      <c r="F234" s="15"/>
      <c r="G234" s="89"/>
      <c r="H234" s="89"/>
    </row>
    <row r="235" spans="1:8" ht="27">
      <c r="A235" s="3">
        <v>2851</v>
      </c>
      <c r="B235" s="84" t="s">
        <v>69</v>
      </c>
      <c r="C235" s="84" t="s">
        <v>176</v>
      </c>
      <c r="D235" s="84" t="s">
        <v>60</v>
      </c>
      <c r="E235" s="93" t="s">
        <v>320</v>
      </c>
      <c r="F235" s="15">
        <f>G235+H235</f>
        <v>0</v>
      </c>
      <c r="G235" s="15"/>
      <c r="H235" s="15"/>
    </row>
    <row r="236" spans="1:8" ht="27">
      <c r="A236" s="3">
        <v>2860</v>
      </c>
      <c r="B236" s="84" t="s">
        <v>69</v>
      </c>
      <c r="C236" s="84" t="s">
        <v>193</v>
      </c>
      <c r="D236" s="84" t="s">
        <v>59</v>
      </c>
      <c r="E236" s="92" t="s">
        <v>321</v>
      </c>
      <c r="F236" s="15">
        <f>G236+H236</f>
        <v>0</v>
      </c>
      <c r="G236" s="15">
        <f>G238</f>
        <v>0</v>
      </c>
      <c r="H236" s="15">
        <f>H238</f>
        <v>0</v>
      </c>
    </row>
    <row r="237" spans="1:8" s="88" customFormat="1">
      <c r="A237" s="3"/>
      <c r="B237" s="84"/>
      <c r="C237" s="84"/>
      <c r="D237" s="84"/>
      <c r="E237" s="86" t="s">
        <v>85</v>
      </c>
      <c r="F237" s="15"/>
      <c r="G237" s="89"/>
      <c r="H237" s="89"/>
    </row>
    <row r="238" spans="1:8" ht="27">
      <c r="A238" s="3">
        <v>2861</v>
      </c>
      <c r="B238" s="1" t="s">
        <v>69</v>
      </c>
      <c r="C238" s="1" t="s">
        <v>193</v>
      </c>
      <c r="D238" s="1" t="s">
        <v>60</v>
      </c>
      <c r="E238" s="93" t="s">
        <v>321</v>
      </c>
      <c r="F238" s="15">
        <f>G238+H238</f>
        <v>0</v>
      </c>
      <c r="G238" s="15"/>
      <c r="H238" s="15"/>
    </row>
    <row r="239" spans="1:8" s="85" customFormat="1" ht="40.5">
      <c r="A239" s="17">
        <v>2900</v>
      </c>
      <c r="B239" s="84" t="s">
        <v>70</v>
      </c>
      <c r="C239" s="84" t="s">
        <v>59</v>
      </c>
      <c r="D239" s="84" t="s">
        <v>59</v>
      </c>
      <c r="E239" s="29" t="s">
        <v>408</v>
      </c>
      <c r="F239" s="16">
        <f>G239+H239</f>
        <v>494228.2</v>
      </c>
      <c r="G239" s="16">
        <f>G241+G245+G249+G253+G257+G261+G264+G267</f>
        <v>387892.2</v>
      </c>
      <c r="H239" s="16">
        <f>H241+H245+H249+H253+H257+H261+H264+H267</f>
        <v>106336</v>
      </c>
    </row>
    <row r="240" spans="1:8">
      <c r="A240" s="3"/>
      <c r="B240" s="84"/>
      <c r="C240" s="84"/>
      <c r="D240" s="84"/>
      <c r="E240" s="86" t="s">
        <v>177</v>
      </c>
      <c r="F240" s="15"/>
      <c r="G240" s="15"/>
      <c r="H240" s="15"/>
    </row>
    <row r="241" spans="1:8" ht="27">
      <c r="A241" s="3">
        <v>2910</v>
      </c>
      <c r="B241" s="84" t="s">
        <v>70</v>
      </c>
      <c r="C241" s="84" t="s">
        <v>60</v>
      </c>
      <c r="D241" s="84" t="s">
        <v>59</v>
      </c>
      <c r="E241" s="87" t="s">
        <v>322</v>
      </c>
      <c r="F241" s="15">
        <f>G241+H241</f>
        <v>432390.40000000002</v>
      </c>
      <c r="G241" s="15">
        <f>G243+G244</f>
        <v>326054.40000000002</v>
      </c>
      <c r="H241" s="15">
        <f>'hat6'!H699</f>
        <v>106336</v>
      </c>
    </row>
    <row r="242" spans="1:8" s="88" customFormat="1">
      <c r="A242" s="3"/>
      <c r="B242" s="84"/>
      <c r="C242" s="84"/>
      <c r="D242" s="84"/>
      <c r="E242" s="86" t="s">
        <v>85</v>
      </c>
      <c r="F242" s="15"/>
      <c r="G242" s="89"/>
      <c r="H242" s="89"/>
    </row>
    <row r="243" spans="1:8">
      <c r="A243" s="3">
        <v>2911</v>
      </c>
      <c r="B243" s="1" t="s">
        <v>70</v>
      </c>
      <c r="C243" s="1" t="s">
        <v>60</v>
      </c>
      <c r="D243" s="1" t="s">
        <v>60</v>
      </c>
      <c r="E243" s="86" t="s">
        <v>323</v>
      </c>
      <c r="F243" s="15">
        <f>G243+H243</f>
        <v>326054.40000000002</v>
      </c>
      <c r="G243" s="15">
        <f>'hat6'!I703</f>
        <v>326054.40000000002</v>
      </c>
      <c r="H243" s="15"/>
    </row>
    <row r="244" spans="1:8">
      <c r="A244" s="3">
        <v>2912</v>
      </c>
      <c r="B244" s="1" t="s">
        <v>70</v>
      </c>
      <c r="C244" s="1" t="s">
        <v>60</v>
      </c>
      <c r="D244" s="1" t="s">
        <v>61</v>
      </c>
      <c r="E244" s="86" t="s">
        <v>324</v>
      </c>
      <c r="F244" s="15">
        <f>G244+H244</f>
        <v>0</v>
      </c>
      <c r="G244" s="15"/>
      <c r="H244" s="15"/>
    </row>
    <row r="245" spans="1:8">
      <c r="A245" s="3">
        <v>2920</v>
      </c>
      <c r="B245" s="84" t="s">
        <v>70</v>
      </c>
      <c r="C245" s="84" t="s">
        <v>61</v>
      </c>
      <c r="D245" s="84" t="s">
        <v>59</v>
      </c>
      <c r="E245" s="87" t="s">
        <v>325</v>
      </c>
      <c r="F245" s="15">
        <f>G245+H245</f>
        <v>0</v>
      </c>
      <c r="G245" s="15">
        <f>G247+G248</f>
        <v>0</v>
      </c>
      <c r="H245" s="15">
        <f>H247+H248</f>
        <v>0</v>
      </c>
    </row>
    <row r="246" spans="1:8" s="88" customFormat="1">
      <c r="A246" s="3"/>
      <c r="B246" s="84"/>
      <c r="C246" s="84"/>
      <c r="D246" s="84"/>
      <c r="E246" s="86" t="s">
        <v>85</v>
      </c>
      <c r="F246" s="15"/>
      <c r="G246" s="89"/>
      <c r="H246" s="89"/>
    </row>
    <row r="247" spans="1:8">
      <c r="A247" s="3">
        <v>2921</v>
      </c>
      <c r="B247" s="1" t="s">
        <v>70</v>
      </c>
      <c r="C247" s="1" t="s">
        <v>61</v>
      </c>
      <c r="D247" s="1" t="s">
        <v>60</v>
      </c>
      <c r="E247" s="86" t="s">
        <v>326</v>
      </c>
      <c r="F247" s="15">
        <f>G247+H247</f>
        <v>0</v>
      </c>
      <c r="G247" s="15"/>
      <c r="H247" s="15"/>
    </row>
    <row r="248" spans="1:8">
      <c r="A248" s="3">
        <v>2922</v>
      </c>
      <c r="B248" s="1" t="s">
        <v>70</v>
      </c>
      <c r="C248" s="1" t="s">
        <v>61</v>
      </c>
      <c r="D248" s="1" t="s">
        <v>61</v>
      </c>
      <c r="E248" s="86" t="s">
        <v>327</v>
      </c>
      <c r="F248" s="15">
        <f>G248+H248</f>
        <v>0</v>
      </c>
      <c r="G248" s="15"/>
      <c r="H248" s="15"/>
    </row>
    <row r="249" spans="1:8" ht="40.5">
      <c r="A249" s="3">
        <v>2930</v>
      </c>
      <c r="B249" s="84" t="s">
        <v>70</v>
      </c>
      <c r="C249" s="84" t="s">
        <v>62</v>
      </c>
      <c r="D249" s="84" t="s">
        <v>59</v>
      </c>
      <c r="E249" s="87" t="s">
        <v>328</v>
      </c>
      <c r="F249" s="15">
        <f>G249+H249</f>
        <v>0</v>
      </c>
      <c r="G249" s="15">
        <f>G251+G252</f>
        <v>0</v>
      </c>
      <c r="H249" s="15">
        <f>H251+H252</f>
        <v>0</v>
      </c>
    </row>
    <row r="250" spans="1:8" s="88" customFormat="1">
      <c r="A250" s="3"/>
      <c r="B250" s="84"/>
      <c r="C250" s="84"/>
      <c r="D250" s="84"/>
      <c r="E250" s="86" t="s">
        <v>85</v>
      </c>
      <c r="F250" s="15"/>
      <c r="G250" s="89"/>
      <c r="H250" s="89"/>
    </row>
    <row r="251" spans="1:8" ht="27">
      <c r="A251" s="3">
        <v>2931</v>
      </c>
      <c r="B251" s="1" t="s">
        <v>70</v>
      </c>
      <c r="C251" s="1" t="s">
        <v>62</v>
      </c>
      <c r="D251" s="1" t="s">
        <v>60</v>
      </c>
      <c r="E251" s="86" t="s">
        <v>329</v>
      </c>
      <c r="F251" s="15">
        <f>G251+H251</f>
        <v>0</v>
      </c>
      <c r="G251" s="15"/>
      <c r="H251" s="15"/>
    </row>
    <row r="252" spans="1:8">
      <c r="A252" s="3">
        <v>2932</v>
      </c>
      <c r="B252" s="1" t="s">
        <v>70</v>
      </c>
      <c r="C252" s="1" t="s">
        <v>62</v>
      </c>
      <c r="D252" s="1" t="s">
        <v>61</v>
      </c>
      <c r="E252" s="86" t="s">
        <v>330</v>
      </c>
      <c r="F252" s="15">
        <f>G252+H252</f>
        <v>0</v>
      </c>
      <c r="G252" s="15"/>
      <c r="H252" s="15"/>
    </row>
    <row r="253" spans="1:8">
      <c r="A253" s="3">
        <v>2940</v>
      </c>
      <c r="B253" s="84" t="s">
        <v>70</v>
      </c>
      <c r="C253" s="84" t="s">
        <v>175</v>
      </c>
      <c r="D253" s="84" t="s">
        <v>59</v>
      </c>
      <c r="E253" s="87" t="s">
        <v>331</v>
      </c>
      <c r="F253" s="15">
        <f>G253+H253</f>
        <v>0</v>
      </c>
      <c r="G253" s="15">
        <f>G255+G256</f>
        <v>0</v>
      </c>
      <c r="H253" s="15">
        <f>H255+H256</f>
        <v>0</v>
      </c>
    </row>
    <row r="254" spans="1:8" s="88" customFormat="1">
      <c r="A254" s="3"/>
      <c r="B254" s="84"/>
      <c r="C254" s="84"/>
      <c r="D254" s="84"/>
      <c r="E254" s="86" t="s">
        <v>85</v>
      </c>
      <c r="F254" s="15"/>
      <c r="G254" s="89"/>
      <c r="H254" s="89"/>
    </row>
    <row r="255" spans="1:8">
      <c r="A255" s="3">
        <v>2941</v>
      </c>
      <c r="B255" s="1" t="s">
        <v>70</v>
      </c>
      <c r="C255" s="1" t="s">
        <v>175</v>
      </c>
      <c r="D255" s="1" t="s">
        <v>60</v>
      </c>
      <c r="E255" s="86" t="s">
        <v>332</v>
      </c>
      <c r="F255" s="15">
        <f>G255+H255</f>
        <v>0</v>
      </c>
      <c r="G255" s="15"/>
      <c r="H255" s="15"/>
    </row>
    <row r="256" spans="1:8">
      <c r="A256" s="3">
        <v>2942</v>
      </c>
      <c r="B256" s="1" t="s">
        <v>70</v>
      </c>
      <c r="C256" s="1" t="s">
        <v>175</v>
      </c>
      <c r="D256" s="1" t="s">
        <v>61</v>
      </c>
      <c r="E256" s="86" t="s">
        <v>333</v>
      </c>
      <c r="F256" s="15">
        <f>G256+H256</f>
        <v>0</v>
      </c>
      <c r="G256" s="15"/>
      <c r="H256" s="15"/>
    </row>
    <row r="257" spans="1:8">
      <c r="A257" s="3">
        <v>2950</v>
      </c>
      <c r="B257" s="84" t="s">
        <v>70</v>
      </c>
      <c r="C257" s="84" t="s">
        <v>176</v>
      </c>
      <c r="D257" s="84" t="s">
        <v>59</v>
      </c>
      <c r="E257" s="87" t="s">
        <v>334</v>
      </c>
      <c r="F257" s="15">
        <f>G257+H257</f>
        <v>61837.8</v>
      </c>
      <c r="G257" s="15">
        <f>G259+G260</f>
        <v>61837.8</v>
      </c>
      <c r="H257" s="15">
        <f>H259+H260</f>
        <v>0</v>
      </c>
    </row>
    <row r="258" spans="1:8" s="88" customFormat="1">
      <c r="A258" s="3"/>
      <c r="B258" s="84"/>
      <c r="C258" s="84"/>
      <c r="D258" s="84"/>
      <c r="E258" s="86" t="s">
        <v>85</v>
      </c>
      <c r="F258" s="15"/>
      <c r="G258" s="89"/>
      <c r="H258" s="89"/>
    </row>
    <row r="259" spans="1:8">
      <c r="A259" s="3">
        <v>2951</v>
      </c>
      <c r="B259" s="1" t="s">
        <v>70</v>
      </c>
      <c r="C259" s="1" t="s">
        <v>176</v>
      </c>
      <c r="D259" s="1" t="s">
        <v>60</v>
      </c>
      <c r="E259" s="86" t="s">
        <v>335</v>
      </c>
      <c r="F259" s="15">
        <f>G259+H259</f>
        <v>61837.8</v>
      </c>
      <c r="G259" s="15">
        <f>'hat6'!I759+'hat6'!I771</f>
        <v>61837.8</v>
      </c>
      <c r="H259" s="15"/>
    </row>
    <row r="260" spans="1:8">
      <c r="A260" s="3">
        <v>2952</v>
      </c>
      <c r="B260" s="1" t="s">
        <v>70</v>
      </c>
      <c r="C260" s="1" t="s">
        <v>176</v>
      </c>
      <c r="D260" s="1" t="s">
        <v>61</v>
      </c>
      <c r="E260" s="86" t="s">
        <v>336</v>
      </c>
      <c r="F260" s="15">
        <f>G260+H260</f>
        <v>0</v>
      </c>
      <c r="G260" s="15"/>
      <c r="H260" s="15"/>
    </row>
    <row r="261" spans="1:8" ht="27">
      <c r="A261" s="3">
        <v>2960</v>
      </c>
      <c r="B261" s="84" t="s">
        <v>70</v>
      </c>
      <c r="C261" s="84" t="s">
        <v>193</v>
      </c>
      <c r="D261" s="84" t="s">
        <v>59</v>
      </c>
      <c r="E261" s="87" t="s">
        <v>337</v>
      </c>
      <c r="F261" s="15">
        <f>G261+H261</f>
        <v>0</v>
      </c>
      <c r="G261" s="15">
        <f>G263</f>
        <v>0</v>
      </c>
      <c r="H261" s="15">
        <f>H263</f>
        <v>0</v>
      </c>
    </row>
    <row r="262" spans="1:8" s="88" customFormat="1">
      <c r="A262" s="3"/>
      <c r="B262" s="84"/>
      <c r="C262" s="84"/>
      <c r="D262" s="84"/>
      <c r="E262" s="86" t="s">
        <v>85</v>
      </c>
      <c r="F262" s="15"/>
      <c r="G262" s="89"/>
      <c r="H262" s="89"/>
    </row>
    <row r="263" spans="1:8">
      <c r="A263" s="3">
        <v>2961</v>
      </c>
      <c r="B263" s="1" t="s">
        <v>70</v>
      </c>
      <c r="C263" s="1" t="s">
        <v>193</v>
      </c>
      <c r="D263" s="1" t="s">
        <v>60</v>
      </c>
      <c r="E263" s="86" t="s">
        <v>337</v>
      </c>
      <c r="F263" s="15">
        <f>G263+H263</f>
        <v>0</v>
      </c>
      <c r="G263" s="15"/>
      <c r="H263" s="15"/>
    </row>
    <row r="264" spans="1:8" ht="27" customHeight="1">
      <c r="A264" s="3">
        <v>2970</v>
      </c>
      <c r="B264" s="84" t="s">
        <v>70</v>
      </c>
      <c r="C264" s="84" t="s">
        <v>196</v>
      </c>
      <c r="D264" s="84" t="s">
        <v>59</v>
      </c>
      <c r="E264" s="87" t="s">
        <v>338</v>
      </c>
      <c r="F264" s="15">
        <f>G264+H264</f>
        <v>0</v>
      </c>
      <c r="G264" s="15">
        <f>G266</f>
        <v>0</v>
      </c>
      <c r="H264" s="15">
        <f>H266</f>
        <v>0</v>
      </c>
    </row>
    <row r="265" spans="1:8" s="88" customFormat="1">
      <c r="A265" s="3"/>
      <c r="B265" s="84"/>
      <c r="C265" s="84"/>
      <c r="D265" s="84"/>
      <c r="E265" s="86" t="s">
        <v>85</v>
      </c>
      <c r="F265" s="15"/>
      <c r="G265" s="89"/>
      <c r="H265" s="89"/>
    </row>
    <row r="266" spans="1:8" ht="16.5" customHeight="1">
      <c r="A266" s="3">
        <v>2971</v>
      </c>
      <c r="B266" s="1" t="s">
        <v>70</v>
      </c>
      <c r="C266" s="1" t="s">
        <v>196</v>
      </c>
      <c r="D266" s="1" t="s">
        <v>60</v>
      </c>
      <c r="E266" s="86" t="s">
        <v>338</v>
      </c>
      <c r="F266" s="15">
        <f>G266+H266</f>
        <v>0</v>
      </c>
      <c r="G266" s="15"/>
      <c r="H266" s="15"/>
    </row>
    <row r="267" spans="1:8">
      <c r="A267" s="3">
        <v>2980</v>
      </c>
      <c r="B267" s="84" t="s">
        <v>70</v>
      </c>
      <c r="C267" s="84" t="s">
        <v>198</v>
      </c>
      <c r="D267" s="84" t="s">
        <v>59</v>
      </c>
      <c r="E267" s="87" t="s">
        <v>339</v>
      </c>
      <c r="F267" s="15">
        <f>G267+H267</f>
        <v>0</v>
      </c>
      <c r="G267" s="15">
        <f>G269</f>
        <v>0</v>
      </c>
      <c r="H267" s="15">
        <f>H269</f>
        <v>0</v>
      </c>
    </row>
    <row r="268" spans="1:8" s="88" customFormat="1">
      <c r="A268" s="3"/>
      <c r="B268" s="84"/>
      <c r="C268" s="84"/>
      <c r="D268" s="84"/>
      <c r="E268" s="86" t="s">
        <v>85</v>
      </c>
      <c r="F268" s="15"/>
      <c r="G268" s="89"/>
      <c r="H268" s="89"/>
    </row>
    <row r="269" spans="1:8">
      <c r="A269" s="3">
        <v>2981</v>
      </c>
      <c r="B269" s="1" t="s">
        <v>70</v>
      </c>
      <c r="C269" s="1" t="s">
        <v>198</v>
      </c>
      <c r="D269" s="1" t="s">
        <v>60</v>
      </c>
      <c r="E269" s="86" t="s">
        <v>339</v>
      </c>
      <c r="F269" s="15">
        <f>G269+H269</f>
        <v>0</v>
      </c>
      <c r="G269" s="15"/>
      <c r="H269" s="15"/>
    </row>
    <row r="270" spans="1:8" s="85" customFormat="1" ht="40.5">
      <c r="A270" s="17">
        <v>3000</v>
      </c>
      <c r="B270" s="84" t="s">
        <v>71</v>
      </c>
      <c r="C270" s="84" t="s">
        <v>59</v>
      </c>
      <c r="D270" s="84" t="s">
        <v>59</v>
      </c>
      <c r="E270" s="29" t="s">
        <v>409</v>
      </c>
      <c r="F270" s="16">
        <f>G270+H270</f>
        <v>6300</v>
      </c>
      <c r="G270" s="16">
        <f>G272+G276+G279+G282+G285+G288+G291+G294+G298</f>
        <v>6300</v>
      </c>
      <c r="H270" s="16">
        <f>H272+H276+H279+H282+H285+H288+H291+H294+H298</f>
        <v>0</v>
      </c>
    </row>
    <row r="271" spans="1:8">
      <c r="A271" s="3"/>
      <c r="B271" s="84"/>
      <c r="C271" s="84"/>
      <c r="D271" s="84"/>
      <c r="E271" s="86" t="s">
        <v>177</v>
      </c>
      <c r="F271" s="15"/>
      <c r="G271" s="15"/>
      <c r="H271" s="15"/>
    </row>
    <row r="272" spans="1:8">
      <c r="A272" s="3">
        <v>3010</v>
      </c>
      <c r="B272" s="84" t="s">
        <v>71</v>
      </c>
      <c r="C272" s="84" t="s">
        <v>60</v>
      </c>
      <c r="D272" s="84" t="s">
        <v>59</v>
      </c>
      <c r="E272" s="87" t="s">
        <v>340</v>
      </c>
      <c r="F272" s="15">
        <f>G272+H272</f>
        <v>0</v>
      </c>
      <c r="G272" s="15">
        <f>G274+G275</f>
        <v>0</v>
      </c>
      <c r="H272" s="15">
        <f>H274+H275</f>
        <v>0</v>
      </c>
    </row>
    <row r="273" spans="1:8" s="88" customFormat="1">
      <c r="A273" s="3"/>
      <c r="B273" s="84"/>
      <c r="C273" s="84"/>
      <c r="D273" s="84"/>
      <c r="E273" s="86" t="s">
        <v>85</v>
      </c>
      <c r="F273" s="15"/>
      <c r="G273" s="89"/>
      <c r="H273" s="89"/>
    </row>
    <row r="274" spans="1:8">
      <c r="A274" s="3">
        <v>3011</v>
      </c>
      <c r="B274" s="1" t="s">
        <v>71</v>
      </c>
      <c r="C274" s="1" t="s">
        <v>60</v>
      </c>
      <c r="D274" s="1" t="s">
        <v>60</v>
      </c>
      <c r="E274" s="86" t="s">
        <v>341</v>
      </c>
      <c r="F274" s="15">
        <f>G274+H274</f>
        <v>0</v>
      </c>
      <c r="G274" s="15"/>
      <c r="H274" s="15"/>
    </row>
    <row r="275" spans="1:8">
      <c r="A275" s="3">
        <v>3012</v>
      </c>
      <c r="B275" s="1" t="s">
        <v>71</v>
      </c>
      <c r="C275" s="1" t="s">
        <v>60</v>
      </c>
      <c r="D275" s="1" t="s">
        <v>61</v>
      </c>
      <c r="E275" s="86" t="s">
        <v>342</v>
      </c>
      <c r="F275" s="15">
        <f>G275+H275</f>
        <v>0</v>
      </c>
      <c r="G275" s="15"/>
      <c r="H275" s="15"/>
    </row>
    <row r="276" spans="1:8">
      <c r="A276" s="3">
        <v>3020</v>
      </c>
      <c r="B276" s="84" t="s">
        <v>71</v>
      </c>
      <c r="C276" s="84" t="s">
        <v>61</v>
      </c>
      <c r="D276" s="84" t="s">
        <v>59</v>
      </c>
      <c r="E276" s="87" t="s">
        <v>343</v>
      </c>
      <c r="F276" s="15">
        <f>G276+H276</f>
        <v>0</v>
      </c>
      <c r="G276" s="15">
        <f>G278</f>
        <v>0</v>
      </c>
      <c r="H276" s="15">
        <f>H278</f>
        <v>0</v>
      </c>
    </row>
    <row r="277" spans="1:8" s="88" customFormat="1">
      <c r="A277" s="3"/>
      <c r="B277" s="84"/>
      <c r="C277" s="84"/>
      <c r="D277" s="84"/>
      <c r="E277" s="86" t="s">
        <v>85</v>
      </c>
      <c r="F277" s="15"/>
      <c r="G277" s="89"/>
      <c r="H277" s="89"/>
    </row>
    <row r="278" spans="1:8">
      <c r="A278" s="3">
        <v>3021</v>
      </c>
      <c r="B278" s="1" t="s">
        <v>71</v>
      </c>
      <c r="C278" s="1" t="s">
        <v>61</v>
      </c>
      <c r="D278" s="1" t="s">
        <v>60</v>
      </c>
      <c r="E278" s="86" t="s">
        <v>343</v>
      </c>
      <c r="F278" s="15">
        <f>G278+H278</f>
        <v>0</v>
      </c>
      <c r="G278" s="15"/>
      <c r="H278" s="15"/>
    </row>
    <row r="279" spans="1:8">
      <c r="A279" s="3">
        <v>3030</v>
      </c>
      <c r="B279" s="84" t="s">
        <v>71</v>
      </c>
      <c r="C279" s="84" t="s">
        <v>62</v>
      </c>
      <c r="D279" s="84" t="s">
        <v>59</v>
      </c>
      <c r="E279" s="87" t="s">
        <v>344</v>
      </c>
      <c r="F279" s="15">
        <f>G279+H279</f>
        <v>0</v>
      </c>
      <c r="G279" s="15">
        <f>G281</f>
        <v>0</v>
      </c>
      <c r="H279" s="15">
        <f>H281</f>
        <v>0</v>
      </c>
    </row>
    <row r="280" spans="1:8" s="88" customFormat="1">
      <c r="A280" s="3"/>
      <c r="B280" s="84"/>
      <c r="C280" s="84"/>
      <c r="D280" s="84"/>
      <c r="E280" s="86" t="s">
        <v>85</v>
      </c>
      <c r="F280" s="15"/>
      <c r="G280" s="89"/>
      <c r="H280" s="89"/>
    </row>
    <row r="281" spans="1:8">
      <c r="A281" s="3">
        <v>3031</v>
      </c>
      <c r="B281" s="1" t="s">
        <v>71</v>
      </c>
      <c r="C281" s="1" t="s">
        <v>62</v>
      </c>
      <c r="D281" s="1" t="s">
        <v>60</v>
      </c>
      <c r="E281" s="86" t="s">
        <v>344</v>
      </c>
      <c r="F281" s="15">
        <f>G281+H281</f>
        <v>0</v>
      </c>
      <c r="G281" s="15"/>
      <c r="H281" s="15"/>
    </row>
    <row r="282" spans="1:8">
      <c r="A282" s="3">
        <v>3040</v>
      </c>
      <c r="B282" s="84" t="s">
        <v>71</v>
      </c>
      <c r="C282" s="84" t="s">
        <v>175</v>
      </c>
      <c r="D282" s="84" t="s">
        <v>59</v>
      </c>
      <c r="E282" s="87" t="s">
        <v>345</v>
      </c>
      <c r="F282" s="15">
        <f>G282+H282</f>
        <v>0</v>
      </c>
      <c r="G282" s="15">
        <f>G284</f>
        <v>0</v>
      </c>
      <c r="H282" s="15">
        <f>H284</f>
        <v>0</v>
      </c>
    </row>
    <row r="283" spans="1:8" s="88" customFormat="1">
      <c r="A283" s="3"/>
      <c r="B283" s="84"/>
      <c r="C283" s="84"/>
      <c r="D283" s="84"/>
      <c r="E283" s="86" t="s">
        <v>85</v>
      </c>
      <c r="F283" s="15"/>
      <c r="G283" s="89"/>
      <c r="H283" s="89"/>
    </row>
    <row r="284" spans="1:8">
      <c r="A284" s="3">
        <v>3041</v>
      </c>
      <c r="B284" s="1" t="s">
        <v>71</v>
      </c>
      <c r="C284" s="1" t="s">
        <v>175</v>
      </c>
      <c r="D284" s="1" t="s">
        <v>60</v>
      </c>
      <c r="E284" s="86" t="s">
        <v>345</v>
      </c>
      <c r="F284" s="15">
        <f>G284+H284</f>
        <v>0</v>
      </c>
      <c r="G284" s="15"/>
      <c r="H284" s="15"/>
    </row>
    <row r="285" spans="1:8">
      <c r="A285" s="3">
        <v>3050</v>
      </c>
      <c r="B285" s="84" t="s">
        <v>71</v>
      </c>
      <c r="C285" s="84" t="s">
        <v>176</v>
      </c>
      <c r="D285" s="84" t="s">
        <v>59</v>
      </c>
      <c r="E285" s="87" t="s">
        <v>346</v>
      </c>
      <c r="F285" s="15">
        <f>G285+H285</f>
        <v>0</v>
      </c>
      <c r="G285" s="15">
        <f>G287</f>
        <v>0</v>
      </c>
      <c r="H285" s="15">
        <f>H287</f>
        <v>0</v>
      </c>
    </row>
    <row r="286" spans="1:8" s="88" customFormat="1">
      <c r="A286" s="3"/>
      <c r="B286" s="84"/>
      <c r="C286" s="84"/>
      <c r="D286" s="84"/>
      <c r="E286" s="86" t="s">
        <v>85</v>
      </c>
      <c r="F286" s="15"/>
      <c r="G286" s="89"/>
      <c r="H286" s="89"/>
    </row>
    <row r="287" spans="1:8">
      <c r="A287" s="3">
        <v>3051</v>
      </c>
      <c r="B287" s="1" t="s">
        <v>71</v>
      </c>
      <c r="C287" s="1" t="s">
        <v>176</v>
      </c>
      <c r="D287" s="1" t="s">
        <v>60</v>
      </c>
      <c r="E287" s="86" t="s">
        <v>346</v>
      </c>
      <c r="F287" s="15">
        <f>G287+H287</f>
        <v>0</v>
      </c>
      <c r="G287" s="15"/>
      <c r="H287" s="15"/>
    </row>
    <row r="288" spans="1:8">
      <c r="A288" s="3">
        <v>3060</v>
      </c>
      <c r="B288" s="84" t="s">
        <v>71</v>
      </c>
      <c r="C288" s="84" t="s">
        <v>193</v>
      </c>
      <c r="D288" s="84" t="s">
        <v>59</v>
      </c>
      <c r="E288" s="87" t="s">
        <v>347</v>
      </c>
      <c r="F288" s="15">
        <f>G288+H288</f>
        <v>0</v>
      </c>
      <c r="G288" s="15">
        <f>G290</f>
        <v>0</v>
      </c>
      <c r="H288" s="15">
        <f>H290</f>
        <v>0</v>
      </c>
    </row>
    <row r="289" spans="1:8" s="88" customFormat="1">
      <c r="A289" s="3"/>
      <c r="B289" s="84"/>
      <c r="C289" s="84"/>
      <c r="D289" s="84"/>
      <c r="E289" s="86" t="s">
        <v>85</v>
      </c>
      <c r="F289" s="15"/>
      <c r="G289" s="89"/>
      <c r="H289" s="89"/>
    </row>
    <row r="290" spans="1:8">
      <c r="A290" s="3">
        <v>3061</v>
      </c>
      <c r="B290" s="1" t="s">
        <v>71</v>
      </c>
      <c r="C290" s="1" t="s">
        <v>193</v>
      </c>
      <c r="D290" s="1" t="s">
        <v>60</v>
      </c>
      <c r="E290" s="86" t="s">
        <v>347</v>
      </c>
      <c r="F290" s="15">
        <f>G290+H290</f>
        <v>0</v>
      </c>
      <c r="G290" s="15"/>
      <c r="H290" s="15"/>
    </row>
    <row r="291" spans="1:8" ht="27">
      <c r="A291" s="3">
        <v>3070</v>
      </c>
      <c r="B291" s="84" t="s">
        <v>71</v>
      </c>
      <c r="C291" s="84" t="s">
        <v>196</v>
      </c>
      <c r="D291" s="84" t="s">
        <v>59</v>
      </c>
      <c r="E291" s="87" t="s">
        <v>348</v>
      </c>
      <c r="F291" s="15">
        <f>G291+H291</f>
        <v>6300</v>
      </c>
      <c r="G291" s="15">
        <f>G293</f>
        <v>6300</v>
      </c>
      <c r="H291" s="15">
        <f>H293</f>
        <v>0</v>
      </c>
    </row>
    <row r="292" spans="1:8" s="88" customFormat="1">
      <c r="A292" s="3"/>
      <c r="B292" s="84"/>
      <c r="C292" s="84"/>
      <c r="D292" s="84"/>
      <c r="E292" s="86" t="s">
        <v>85</v>
      </c>
      <c r="F292" s="15"/>
      <c r="G292" s="89"/>
      <c r="H292" s="89"/>
    </row>
    <row r="293" spans="1:8" ht="27">
      <c r="A293" s="3">
        <v>3071</v>
      </c>
      <c r="B293" s="1" t="s">
        <v>71</v>
      </c>
      <c r="C293" s="1" t="s">
        <v>196</v>
      </c>
      <c r="D293" s="1" t="s">
        <v>60</v>
      </c>
      <c r="E293" s="86" t="s">
        <v>348</v>
      </c>
      <c r="F293" s="15">
        <f>G293+H293</f>
        <v>6300</v>
      </c>
      <c r="G293" s="15">
        <f>'hat6'!I865</f>
        <v>6300</v>
      </c>
      <c r="H293" s="15"/>
    </row>
    <row r="294" spans="1:8" ht="27">
      <c r="A294" s="3">
        <v>3080</v>
      </c>
      <c r="B294" s="84" t="s">
        <v>71</v>
      </c>
      <c r="C294" s="84" t="s">
        <v>198</v>
      </c>
      <c r="D294" s="84" t="s">
        <v>59</v>
      </c>
      <c r="E294" s="87" t="s">
        <v>349</v>
      </c>
      <c r="F294" s="15">
        <f>G294+H294</f>
        <v>0</v>
      </c>
      <c r="G294" s="15">
        <f>G296</f>
        <v>0</v>
      </c>
      <c r="H294" s="15">
        <f>H296</f>
        <v>0</v>
      </c>
    </row>
    <row r="295" spans="1:8" s="88" customFormat="1">
      <c r="A295" s="3"/>
      <c r="B295" s="84"/>
      <c r="C295" s="84"/>
      <c r="D295" s="84"/>
      <c r="E295" s="86" t="s">
        <v>85</v>
      </c>
      <c r="F295" s="15"/>
      <c r="G295" s="89"/>
      <c r="H295" s="89"/>
    </row>
    <row r="296" spans="1:8" ht="27">
      <c r="A296" s="3">
        <v>3081</v>
      </c>
      <c r="B296" s="1" t="s">
        <v>71</v>
      </c>
      <c r="C296" s="1" t="s">
        <v>198</v>
      </c>
      <c r="D296" s="1" t="s">
        <v>60</v>
      </c>
      <c r="E296" s="86" t="s">
        <v>349</v>
      </c>
      <c r="F296" s="15">
        <f>G296+H296</f>
        <v>0</v>
      </c>
      <c r="G296" s="15"/>
      <c r="H296" s="15"/>
    </row>
    <row r="297" spans="1:8" s="88" customFormat="1">
      <c r="A297" s="3"/>
      <c r="B297" s="84"/>
      <c r="C297" s="84"/>
      <c r="D297" s="84"/>
      <c r="E297" s="86" t="s">
        <v>85</v>
      </c>
      <c r="F297" s="15"/>
      <c r="G297" s="89"/>
      <c r="H297" s="89"/>
    </row>
    <row r="298" spans="1:8" ht="27">
      <c r="A298" s="3">
        <v>3090</v>
      </c>
      <c r="B298" s="84" t="s">
        <v>71</v>
      </c>
      <c r="C298" s="84" t="s">
        <v>266</v>
      </c>
      <c r="D298" s="84" t="s">
        <v>59</v>
      </c>
      <c r="E298" s="87" t="s">
        <v>350</v>
      </c>
      <c r="F298" s="15">
        <f>G298+H298</f>
        <v>0</v>
      </c>
      <c r="G298" s="15">
        <f>G300+G301</f>
        <v>0</v>
      </c>
      <c r="H298" s="15">
        <f>H300+H301</f>
        <v>0</v>
      </c>
    </row>
    <row r="299" spans="1:8" s="88" customFormat="1">
      <c r="A299" s="3"/>
      <c r="B299" s="84"/>
      <c r="C299" s="84"/>
      <c r="D299" s="84"/>
      <c r="E299" s="86" t="s">
        <v>85</v>
      </c>
      <c r="F299" s="15"/>
      <c r="G299" s="89"/>
      <c r="H299" s="89"/>
    </row>
    <row r="300" spans="1:8" ht="27">
      <c r="A300" s="3">
        <v>3091</v>
      </c>
      <c r="B300" s="1" t="s">
        <v>71</v>
      </c>
      <c r="C300" s="1" t="s">
        <v>266</v>
      </c>
      <c r="D300" s="1" t="s">
        <v>60</v>
      </c>
      <c r="E300" s="86" t="s">
        <v>350</v>
      </c>
      <c r="F300" s="15">
        <f>G300+H300</f>
        <v>0</v>
      </c>
      <c r="G300" s="15"/>
      <c r="H300" s="15"/>
    </row>
    <row r="301" spans="1:8" ht="27">
      <c r="A301" s="3">
        <v>3092</v>
      </c>
      <c r="B301" s="1" t="s">
        <v>71</v>
      </c>
      <c r="C301" s="1" t="s">
        <v>266</v>
      </c>
      <c r="D301" s="1" t="s">
        <v>61</v>
      </c>
      <c r="E301" s="86" t="s">
        <v>351</v>
      </c>
      <c r="F301" s="15">
        <f>G301+H301</f>
        <v>0</v>
      </c>
      <c r="G301" s="15"/>
      <c r="H301" s="15"/>
    </row>
    <row r="302" spans="1:8" s="85" customFormat="1" ht="27">
      <c r="A302" s="17">
        <v>3100</v>
      </c>
      <c r="B302" s="84" t="s">
        <v>72</v>
      </c>
      <c r="C302" s="84" t="s">
        <v>59</v>
      </c>
      <c r="D302" s="84" t="s">
        <v>59</v>
      </c>
      <c r="E302" s="27" t="s">
        <v>410</v>
      </c>
      <c r="F302" s="16">
        <f>F304</f>
        <v>80000</v>
      </c>
      <c r="G302" s="16">
        <f>G304</f>
        <v>80000</v>
      </c>
      <c r="H302" s="16">
        <f>H304</f>
        <v>0</v>
      </c>
    </row>
    <row r="303" spans="1:8">
      <c r="A303" s="3"/>
      <c r="B303" s="84"/>
      <c r="C303" s="84"/>
      <c r="D303" s="84"/>
      <c r="E303" s="86" t="s">
        <v>177</v>
      </c>
      <c r="F303" s="15"/>
      <c r="G303" s="15"/>
      <c r="H303" s="15"/>
    </row>
    <row r="304" spans="1:8" ht="27">
      <c r="A304" s="3">
        <v>3110</v>
      </c>
      <c r="B304" s="94" t="s">
        <v>72</v>
      </c>
      <c r="C304" s="94" t="s">
        <v>60</v>
      </c>
      <c r="D304" s="94" t="s">
        <v>59</v>
      </c>
      <c r="E304" s="92" t="s">
        <v>352</v>
      </c>
      <c r="F304" s="15">
        <f>G304</f>
        <v>80000</v>
      </c>
      <c r="G304" s="15">
        <f>G306</f>
        <v>80000</v>
      </c>
      <c r="H304" s="15">
        <f>H306</f>
        <v>0</v>
      </c>
    </row>
    <row r="305" spans="1:10" s="88" customFormat="1">
      <c r="A305" s="3"/>
      <c r="B305" s="84"/>
      <c r="C305" s="84"/>
      <c r="D305" s="84"/>
      <c r="E305" s="86" t="s">
        <v>85</v>
      </c>
      <c r="F305" s="15"/>
      <c r="G305" s="89"/>
      <c r="H305" s="89"/>
    </row>
    <row r="306" spans="1:10">
      <c r="A306" s="3">
        <v>3112</v>
      </c>
      <c r="B306" s="94" t="s">
        <v>72</v>
      </c>
      <c r="C306" s="94" t="s">
        <v>60</v>
      </c>
      <c r="D306" s="94" t="s">
        <v>61</v>
      </c>
      <c r="E306" s="93" t="s">
        <v>353</v>
      </c>
      <c r="F306" s="15">
        <f>G306</f>
        <v>80000</v>
      </c>
      <c r="G306" s="15">
        <f>'hat6'!I899</f>
        <v>80000</v>
      </c>
      <c r="H306" s="15"/>
      <c r="J306" s="90"/>
    </row>
    <row r="307" spans="1:10">
      <c r="G307" s="100"/>
      <c r="H307" s="100"/>
    </row>
    <row r="308" spans="1:10">
      <c r="G308" s="100"/>
      <c r="H308" s="100"/>
    </row>
    <row r="309" spans="1:10">
      <c r="G309" s="100"/>
      <c r="H309" s="100"/>
    </row>
    <row r="310" spans="1:10">
      <c r="G310" s="100"/>
      <c r="H310" s="100"/>
    </row>
    <row r="311" spans="1:10">
      <c r="G311" s="100"/>
      <c r="H311" s="100"/>
    </row>
    <row r="312" spans="1:10">
      <c r="G312" s="100"/>
      <c r="H312" s="100"/>
    </row>
    <row r="313" spans="1:10">
      <c r="G313" s="100"/>
      <c r="H313" s="100"/>
    </row>
    <row r="314" spans="1:10">
      <c r="G314" s="100"/>
      <c r="H314" s="100"/>
    </row>
    <row r="315" spans="1:10">
      <c r="G315" s="100"/>
      <c r="H315" s="100"/>
    </row>
    <row r="316" spans="1:10">
      <c r="G316" s="100"/>
      <c r="H316" s="100"/>
    </row>
    <row r="317" spans="1:10">
      <c r="G317" s="100"/>
      <c r="H317" s="100"/>
    </row>
    <row r="318" spans="1:10">
      <c r="G318" s="100"/>
      <c r="H318" s="100"/>
    </row>
    <row r="319" spans="1:10">
      <c r="G319" s="100"/>
      <c r="H319" s="100"/>
    </row>
    <row r="320" spans="1:10">
      <c r="G320" s="100"/>
      <c r="H320" s="100"/>
    </row>
    <row r="321" spans="7:8">
      <c r="G321" s="100"/>
      <c r="H321" s="100"/>
    </row>
    <row r="322" spans="7:8">
      <c r="G322" s="100"/>
      <c r="H322" s="100"/>
    </row>
    <row r="323" spans="7:8">
      <c r="G323" s="100"/>
      <c r="H323" s="100"/>
    </row>
    <row r="324" spans="7:8">
      <c r="G324" s="100"/>
      <c r="H324" s="100"/>
    </row>
    <row r="325" spans="7:8">
      <c r="G325" s="100"/>
      <c r="H325" s="100"/>
    </row>
    <row r="326" spans="7:8">
      <c r="G326" s="100"/>
      <c r="H326" s="100"/>
    </row>
    <row r="327" spans="7:8">
      <c r="G327" s="100"/>
      <c r="H327" s="100"/>
    </row>
    <row r="328" spans="7:8">
      <c r="G328" s="100"/>
      <c r="H328" s="100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05"/>
  <sheetViews>
    <sheetView workbookViewId="0">
      <selection activeCell="H706" sqref="H706"/>
    </sheetView>
  </sheetViews>
  <sheetFormatPr defaultRowHeight="13.5"/>
  <cols>
    <col min="1" max="1" width="5" style="106" customWidth="1"/>
    <col min="2" max="2" width="4.140625" style="107" customWidth="1"/>
    <col min="3" max="3" width="3.140625" style="196" customWidth="1"/>
    <col min="4" max="4" width="3.140625" style="108" customWidth="1"/>
    <col min="5" max="5" width="46.85546875" style="111" customWidth="1"/>
    <col min="6" max="6" width="9.42578125" style="106" customWidth="1"/>
    <col min="7" max="7" width="9.85546875" style="106" customWidth="1"/>
    <col min="8" max="8" width="9.28515625" style="110" customWidth="1"/>
    <col min="9" max="9" width="9.42578125" style="105" customWidth="1"/>
    <col min="10" max="10" width="12.85546875" style="106" bestFit="1" customWidth="1"/>
    <col min="11" max="11" width="17" style="106" customWidth="1"/>
    <col min="12" max="12" width="20.140625" style="106" customWidth="1"/>
    <col min="13" max="256" width="9.140625" style="106"/>
    <col min="257" max="257" width="6.140625" style="106" customWidth="1"/>
    <col min="258" max="258" width="6.85546875" style="106" customWidth="1"/>
    <col min="259" max="259" width="6.28515625" style="106" customWidth="1"/>
    <col min="260" max="260" width="5.7109375" style="106" customWidth="1"/>
    <col min="261" max="261" width="51.42578125" style="106" customWidth="1"/>
    <col min="262" max="262" width="11.5703125" style="106" customWidth="1"/>
    <col min="263" max="263" width="9.7109375" style="106" customWidth="1"/>
    <col min="264" max="264" width="10" style="106" customWidth="1"/>
    <col min="265" max="512" width="9.140625" style="106"/>
    <col min="513" max="513" width="6.140625" style="106" customWidth="1"/>
    <col min="514" max="514" width="6.85546875" style="106" customWidth="1"/>
    <col min="515" max="515" width="6.28515625" style="106" customWidth="1"/>
    <col min="516" max="516" width="5.7109375" style="106" customWidth="1"/>
    <col min="517" max="517" width="51.42578125" style="106" customWidth="1"/>
    <col min="518" max="518" width="11.5703125" style="106" customWidth="1"/>
    <col min="519" max="519" width="9.7109375" style="106" customWidth="1"/>
    <col min="520" max="520" width="10" style="106" customWidth="1"/>
    <col min="521" max="768" width="9.140625" style="106"/>
    <col min="769" max="769" width="6.140625" style="106" customWidth="1"/>
    <col min="770" max="770" width="6.85546875" style="106" customWidth="1"/>
    <col min="771" max="771" width="6.28515625" style="106" customWidth="1"/>
    <col min="772" max="772" width="5.7109375" style="106" customWidth="1"/>
    <col min="773" max="773" width="51.42578125" style="106" customWidth="1"/>
    <col min="774" max="774" width="11.5703125" style="106" customWidth="1"/>
    <col min="775" max="775" width="9.7109375" style="106" customWidth="1"/>
    <col min="776" max="776" width="10" style="106" customWidth="1"/>
    <col min="777" max="1024" width="9.140625" style="106"/>
    <col min="1025" max="1025" width="6.140625" style="106" customWidth="1"/>
    <col min="1026" max="1026" width="6.85546875" style="106" customWidth="1"/>
    <col min="1027" max="1027" width="6.28515625" style="106" customWidth="1"/>
    <col min="1028" max="1028" width="5.7109375" style="106" customWidth="1"/>
    <col min="1029" max="1029" width="51.42578125" style="106" customWidth="1"/>
    <col min="1030" max="1030" width="11.5703125" style="106" customWidth="1"/>
    <col min="1031" max="1031" width="9.7109375" style="106" customWidth="1"/>
    <col min="1032" max="1032" width="10" style="106" customWidth="1"/>
    <col min="1033" max="1280" width="9.140625" style="106"/>
    <col min="1281" max="1281" width="6.140625" style="106" customWidth="1"/>
    <col min="1282" max="1282" width="6.85546875" style="106" customWidth="1"/>
    <col min="1283" max="1283" width="6.28515625" style="106" customWidth="1"/>
    <col min="1284" max="1284" width="5.7109375" style="106" customWidth="1"/>
    <col min="1285" max="1285" width="51.42578125" style="106" customWidth="1"/>
    <col min="1286" max="1286" width="11.5703125" style="106" customWidth="1"/>
    <col min="1287" max="1287" width="9.7109375" style="106" customWidth="1"/>
    <col min="1288" max="1288" width="10" style="106" customWidth="1"/>
    <col min="1289" max="1536" width="9.140625" style="106"/>
    <col min="1537" max="1537" width="6.140625" style="106" customWidth="1"/>
    <col min="1538" max="1538" width="6.85546875" style="106" customWidth="1"/>
    <col min="1539" max="1539" width="6.28515625" style="106" customWidth="1"/>
    <col min="1540" max="1540" width="5.7109375" style="106" customWidth="1"/>
    <col min="1541" max="1541" width="51.42578125" style="106" customWidth="1"/>
    <col min="1542" max="1542" width="11.5703125" style="106" customWidth="1"/>
    <col min="1543" max="1543" width="9.7109375" style="106" customWidth="1"/>
    <col min="1544" max="1544" width="10" style="106" customWidth="1"/>
    <col min="1545" max="1792" width="9.140625" style="106"/>
    <col min="1793" max="1793" width="6.140625" style="106" customWidth="1"/>
    <col min="1794" max="1794" width="6.85546875" style="106" customWidth="1"/>
    <col min="1795" max="1795" width="6.28515625" style="106" customWidth="1"/>
    <col min="1796" max="1796" width="5.7109375" style="106" customWidth="1"/>
    <col min="1797" max="1797" width="51.42578125" style="106" customWidth="1"/>
    <col min="1798" max="1798" width="11.5703125" style="106" customWidth="1"/>
    <col min="1799" max="1799" width="9.7109375" style="106" customWidth="1"/>
    <col min="1800" max="1800" width="10" style="106" customWidth="1"/>
    <col min="1801" max="2048" width="9.140625" style="106"/>
    <col min="2049" max="2049" width="6.140625" style="106" customWidth="1"/>
    <col min="2050" max="2050" width="6.85546875" style="106" customWidth="1"/>
    <col min="2051" max="2051" width="6.28515625" style="106" customWidth="1"/>
    <col min="2052" max="2052" width="5.7109375" style="106" customWidth="1"/>
    <col min="2053" max="2053" width="51.42578125" style="106" customWidth="1"/>
    <col min="2054" max="2054" width="11.5703125" style="106" customWidth="1"/>
    <col min="2055" max="2055" width="9.7109375" style="106" customWidth="1"/>
    <col min="2056" max="2056" width="10" style="106" customWidth="1"/>
    <col min="2057" max="2304" width="9.140625" style="106"/>
    <col min="2305" max="2305" width="6.140625" style="106" customWidth="1"/>
    <col min="2306" max="2306" width="6.85546875" style="106" customWidth="1"/>
    <col min="2307" max="2307" width="6.28515625" style="106" customWidth="1"/>
    <col min="2308" max="2308" width="5.7109375" style="106" customWidth="1"/>
    <col min="2309" max="2309" width="51.42578125" style="106" customWidth="1"/>
    <col min="2310" max="2310" width="11.5703125" style="106" customWidth="1"/>
    <col min="2311" max="2311" width="9.7109375" style="106" customWidth="1"/>
    <col min="2312" max="2312" width="10" style="106" customWidth="1"/>
    <col min="2313" max="2560" width="9.140625" style="106"/>
    <col min="2561" max="2561" width="6.140625" style="106" customWidth="1"/>
    <col min="2562" max="2562" width="6.85546875" style="106" customWidth="1"/>
    <col min="2563" max="2563" width="6.28515625" style="106" customWidth="1"/>
    <col min="2564" max="2564" width="5.7109375" style="106" customWidth="1"/>
    <col min="2565" max="2565" width="51.42578125" style="106" customWidth="1"/>
    <col min="2566" max="2566" width="11.5703125" style="106" customWidth="1"/>
    <col min="2567" max="2567" width="9.7109375" style="106" customWidth="1"/>
    <col min="2568" max="2568" width="10" style="106" customWidth="1"/>
    <col min="2569" max="2816" width="9.140625" style="106"/>
    <col min="2817" max="2817" width="6.140625" style="106" customWidth="1"/>
    <col min="2818" max="2818" width="6.85546875" style="106" customWidth="1"/>
    <col min="2819" max="2819" width="6.28515625" style="106" customWidth="1"/>
    <col min="2820" max="2820" width="5.7109375" style="106" customWidth="1"/>
    <col min="2821" max="2821" width="51.42578125" style="106" customWidth="1"/>
    <col min="2822" max="2822" width="11.5703125" style="106" customWidth="1"/>
    <col min="2823" max="2823" width="9.7109375" style="106" customWidth="1"/>
    <col min="2824" max="2824" width="10" style="106" customWidth="1"/>
    <col min="2825" max="3072" width="9.140625" style="106"/>
    <col min="3073" max="3073" width="6.140625" style="106" customWidth="1"/>
    <col min="3074" max="3074" width="6.85546875" style="106" customWidth="1"/>
    <col min="3075" max="3075" width="6.28515625" style="106" customWidth="1"/>
    <col min="3076" max="3076" width="5.7109375" style="106" customWidth="1"/>
    <col min="3077" max="3077" width="51.42578125" style="106" customWidth="1"/>
    <col min="3078" max="3078" width="11.5703125" style="106" customWidth="1"/>
    <col min="3079" max="3079" width="9.7109375" style="106" customWidth="1"/>
    <col min="3080" max="3080" width="10" style="106" customWidth="1"/>
    <col min="3081" max="3328" width="9.140625" style="106"/>
    <col min="3329" max="3329" width="6.140625" style="106" customWidth="1"/>
    <col min="3330" max="3330" width="6.85546875" style="106" customWidth="1"/>
    <col min="3331" max="3331" width="6.28515625" style="106" customWidth="1"/>
    <col min="3332" max="3332" width="5.7109375" style="106" customWidth="1"/>
    <col min="3333" max="3333" width="51.42578125" style="106" customWidth="1"/>
    <col min="3334" max="3334" width="11.5703125" style="106" customWidth="1"/>
    <col min="3335" max="3335" width="9.7109375" style="106" customWidth="1"/>
    <col min="3336" max="3336" width="10" style="106" customWidth="1"/>
    <col min="3337" max="3584" width="9.140625" style="106"/>
    <col min="3585" max="3585" width="6.140625" style="106" customWidth="1"/>
    <col min="3586" max="3586" width="6.85546875" style="106" customWidth="1"/>
    <col min="3587" max="3587" width="6.28515625" style="106" customWidth="1"/>
    <col min="3588" max="3588" width="5.7109375" style="106" customWidth="1"/>
    <col min="3589" max="3589" width="51.42578125" style="106" customWidth="1"/>
    <col min="3590" max="3590" width="11.5703125" style="106" customWidth="1"/>
    <col min="3591" max="3591" width="9.7109375" style="106" customWidth="1"/>
    <col min="3592" max="3592" width="10" style="106" customWidth="1"/>
    <col min="3593" max="3840" width="9.140625" style="106"/>
    <col min="3841" max="3841" width="6.140625" style="106" customWidth="1"/>
    <col min="3842" max="3842" width="6.85546875" style="106" customWidth="1"/>
    <col min="3843" max="3843" width="6.28515625" style="106" customWidth="1"/>
    <col min="3844" max="3844" width="5.7109375" style="106" customWidth="1"/>
    <col min="3845" max="3845" width="51.42578125" style="106" customWidth="1"/>
    <col min="3846" max="3846" width="11.5703125" style="106" customWidth="1"/>
    <col min="3847" max="3847" width="9.7109375" style="106" customWidth="1"/>
    <col min="3848" max="3848" width="10" style="106" customWidth="1"/>
    <col min="3849" max="4096" width="9.140625" style="106"/>
    <col min="4097" max="4097" width="6.140625" style="106" customWidth="1"/>
    <col min="4098" max="4098" width="6.85546875" style="106" customWidth="1"/>
    <col min="4099" max="4099" width="6.28515625" style="106" customWidth="1"/>
    <col min="4100" max="4100" width="5.7109375" style="106" customWidth="1"/>
    <col min="4101" max="4101" width="51.42578125" style="106" customWidth="1"/>
    <col min="4102" max="4102" width="11.5703125" style="106" customWidth="1"/>
    <col min="4103" max="4103" width="9.7109375" style="106" customWidth="1"/>
    <col min="4104" max="4104" width="10" style="106" customWidth="1"/>
    <col min="4105" max="4352" width="9.140625" style="106"/>
    <col min="4353" max="4353" width="6.140625" style="106" customWidth="1"/>
    <col min="4354" max="4354" width="6.85546875" style="106" customWidth="1"/>
    <col min="4355" max="4355" width="6.28515625" style="106" customWidth="1"/>
    <col min="4356" max="4356" width="5.7109375" style="106" customWidth="1"/>
    <col min="4357" max="4357" width="51.42578125" style="106" customWidth="1"/>
    <col min="4358" max="4358" width="11.5703125" style="106" customWidth="1"/>
    <col min="4359" max="4359" width="9.7109375" style="106" customWidth="1"/>
    <col min="4360" max="4360" width="10" style="106" customWidth="1"/>
    <col min="4361" max="4608" width="9.140625" style="106"/>
    <col min="4609" max="4609" width="6.140625" style="106" customWidth="1"/>
    <col min="4610" max="4610" width="6.85546875" style="106" customWidth="1"/>
    <col min="4611" max="4611" width="6.28515625" style="106" customWidth="1"/>
    <col min="4612" max="4612" width="5.7109375" style="106" customWidth="1"/>
    <col min="4613" max="4613" width="51.42578125" style="106" customWidth="1"/>
    <col min="4614" max="4614" width="11.5703125" style="106" customWidth="1"/>
    <col min="4615" max="4615" width="9.7109375" style="106" customWidth="1"/>
    <col min="4616" max="4616" width="10" style="106" customWidth="1"/>
    <col min="4617" max="4864" width="9.140625" style="106"/>
    <col min="4865" max="4865" width="6.140625" style="106" customWidth="1"/>
    <col min="4866" max="4866" width="6.85546875" style="106" customWidth="1"/>
    <col min="4867" max="4867" width="6.28515625" style="106" customWidth="1"/>
    <col min="4868" max="4868" width="5.7109375" style="106" customWidth="1"/>
    <col min="4869" max="4869" width="51.42578125" style="106" customWidth="1"/>
    <col min="4870" max="4870" width="11.5703125" style="106" customWidth="1"/>
    <col min="4871" max="4871" width="9.7109375" style="106" customWidth="1"/>
    <col min="4872" max="4872" width="10" style="106" customWidth="1"/>
    <col min="4873" max="5120" width="9.140625" style="106"/>
    <col min="5121" max="5121" width="6.140625" style="106" customWidth="1"/>
    <col min="5122" max="5122" width="6.85546875" style="106" customWidth="1"/>
    <col min="5123" max="5123" width="6.28515625" style="106" customWidth="1"/>
    <col min="5124" max="5124" width="5.7109375" style="106" customWidth="1"/>
    <col min="5125" max="5125" width="51.42578125" style="106" customWidth="1"/>
    <col min="5126" max="5126" width="11.5703125" style="106" customWidth="1"/>
    <col min="5127" max="5127" width="9.7109375" style="106" customWidth="1"/>
    <col min="5128" max="5128" width="10" style="106" customWidth="1"/>
    <col min="5129" max="5376" width="9.140625" style="106"/>
    <col min="5377" max="5377" width="6.140625" style="106" customWidth="1"/>
    <col min="5378" max="5378" width="6.85546875" style="106" customWidth="1"/>
    <col min="5379" max="5379" width="6.28515625" style="106" customWidth="1"/>
    <col min="5380" max="5380" width="5.7109375" style="106" customWidth="1"/>
    <col min="5381" max="5381" width="51.42578125" style="106" customWidth="1"/>
    <col min="5382" max="5382" width="11.5703125" style="106" customWidth="1"/>
    <col min="5383" max="5383" width="9.7109375" style="106" customWidth="1"/>
    <col min="5384" max="5384" width="10" style="106" customWidth="1"/>
    <col min="5385" max="5632" width="9.140625" style="106"/>
    <col min="5633" max="5633" width="6.140625" style="106" customWidth="1"/>
    <col min="5634" max="5634" width="6.85546875" style="106" customWidth="1"/>
    <col min="5635" max="5635" width="6.28515625" style="106" customWidth="1"/>
    <col min="5636" max="5636" width="5.7109375" style="106" customWidth="1"/>
    <col min="5637" max="5637" width="51.42578125" style="106" customWidth="1"/>
    <col min="5638" max="5638" width="11.5703125" style="106" customWidth="1"/>
    <col min="5639" max="5639" width="9.7109375" style="106" customWidth="1"/>
    <col min="5640" max="5640" width="10" style="106" customWidth="1"/>
    <col min="5641" max="5888" width="9.140625" style="106"/>
    <col min="5889" max="5889" width="6.140625" style="106" customWidth="1"/>
    <col min="5890" max="5890" width="6.85546875" style="106" customWidth="1"/>
    <col min="5891" max="5891" width="6.28515625" style="106" customWidth="1"/>
    <col min="5892" max="5892" width="5.7109375" style="106" customWidth="1"/>
    <col min="5893" max="5893" width="51.42578125" style="106" customWidth="1"/>
    <col min="5894" max="5894" width="11.5703125" style="106" customWidth="1"/>
    <col min="5895" max="5895" width="9.7109375" style="106" customWidth="1"/>
    <col min="5896" max="5896" width="10" style="106" customWidth="1"/>
    <col min="5897" max="6144" width="9.140625" style="106"/>
    <col min="6145" max="6145" width="6.140625" style="106" customWidth="1"/>
    <col min="6146" max="6146" width="6.85546875" style="106" customWidth="1"/>
    <col min="6147" max="6147" width="6.28515625" style="106" customWidth="1"/>
    <col min="6148" max="6148" width="5.7109375" style="106" customWidth="1"/>
    <col min="6149" max="6149" width="51.42578125" style="106" customWidth="1"/>
    <col min="6150" max="6150" width="11.5703125" style="106" customWidth="1"/>
    <col min="6151" max="6151" width="9.7109375" style="106" customWidth="1"/>
    <col min="6152" max="6152" width="10" style="106" customWidth="1"/>
    <col min="6153" max="6400" width="9.140625" style="106"/>
    <col min="6401" max="6401" width="6.140625" style="106" customWidth="1"/>
    <col min="6402" max="6402" width="6.85546875" style="106" customWidth="1"/>
    <col min="6403" max="6403" width="6.28515625" style="106" customWidth="1"/>
    <col min="6404" max="6404" width="5.7109375" style="106" customWidth="1"/>
    <col min="6405" max="6405" width="51.42578125" style="106" customWidth="1"/>
    <col min="6406" max="6406" width="11.5703125" style="106" customWidth="1"/>
    <col min="6407" max="6407" width="9.7109375" style="106" customWidth="1"/>
    <col min="6408" max="6408" width="10" style="106" customWidth="1"/>
    <col min="6409" max="6656" width="9.140625" style="106"/>
    <col min="6657" max="6657" width="6.140625" style="106" customWidth="1"/>
    <col min="6658" max="6658" width="6.85546875" style="106" customWidth="1"/>
    <col min="6659" max="6659" width="6.28515625" style="106" customWidth="1"/>
    <col min="6660" max="6660" width="5.7109375" style="106" customWidth="1"/>
    <col min="6661" max="6661" width="51.42578125" style="106" customWidth="1"/>
    <col min="6662" max="6662" width="11.5703125" style="106" customWidth="1"/>
    <col min="6663" max="6663" width="9.7109375" style="106" customWidth="1"/>
    <col min="6664" max="6664" width="10" style="106" customWidth="1"/>
    <col min="6665" max="6912" width="9.140625" style="106"/>
    <col min="6913" max="6913" width="6.140625" style="106" customWidth="1"/>
    <col min="6914" max="6914" width="6.85546875" style="106" customWidth="1"/>
    <col min="6915" max="6915" width="6.28515625" style="106" customWidth="1"/>
    <col min="6916" max="6916" width="5.7109375" style="106" customWidth="1"/>
    <col min="6917" max="6917" width="51.42578125" style="106" customWidth="1"/>
    <col min="6918" max="6918" width="11.5703125" style="106" customWidth="1"/>
    <col min="6919" max="6919" width="9.7109375" style="106" customWidth="1"/>
    <col min="6920" max="6920" width="10" style="106" customWidth="1"/>
    <col min="6921" max="7168" width="9.140625" style="106"/>
    <col min="7169" max="7169" width="6.140625" style="106" customWidth="1"/>
    <col min="7170" max="7170" width="6.85546875" style="106" customWidth="1"/>
    <col min="7171" max="7171" width="6.28515625" style="106" customWidth="1"/>
    <col min="7172" max="7172" width="5.7109375" style="106" customWidth="1"/>
    <col min="7173" max="7173" width="51.42578125" style="106" customWidth="1"/>
    <col min="7174" max="7174" width="11.5703125" style="106" customWidth="1"/>
    <col min="7175" max="7175" width="9.7109375" style="106" customWidth="1"/>
    <col min="7176" max="7176" width="10" style="106" customWidth="1"/>
    <col min="7177" max="7424" width="9.140625" style="106"/>
    <col min="7425" max="7425" width="6.140625" style="106" customWidth="1"/>
    <col min="7426" max="7426" width="6.85546875" style="106" customWidth="1"/>
    <col min="7427" max="7427" width="6.28515625" style="106" customWidth="1"/>
    <col min="7428" max="7428" width="5.7109375" style="106" customWidth="1"/>
    <col min="7429" max="7429" width="51.42578125" style="106" customWidth="1"/>
    <col min="7430" max="7430" width="11.5703125" style="106" customWidth="1"/>
    <col min="7431" max="7431" width="9.7109375" style="106" customWidth="1"/>
    <col min="7432" max="7432" width="10" style="106" customWidth="1"/>
    <col min="7433" max="7680" width="9.140625" style="106"/>
    <col min="7681" max="7681" width="6.140625" style="106" customWidth="1"/>
    <col min="7682" max="7682" width="6.85546875" style="106" customWidth="1"/>
    <col min="7683" max="7683" width="6.28515625" style="106" customWidth="1"/>
    <col min="7684" max="7684" width="5.7109375" style="106" customWidth="1"/>
    <col min="7685" max="7685" width="51.42578125" style="106" customWidth="1"/>
    <col min="7686" max="7686" width="11.5703125" style="106" customWidth="1"/>
    <col min="7687" max="7687" width="9.7109375" style="106" customWidth="1"/>
    <col min="7688" max="7688" width="10" style="106" customWidth="1"/>
    <col min="7689" max="7936" width="9.140625" style="106"/>
    <col min="7937" max="7937" width="6.140625" style="106" customWidth="1"/>
    <col min="7938" max="7938" width="6.85546875" style="106" customWidth="1"/>
    <col min="7939" max="7939" width="6.28515625" style="106" customWidth="1"/>
    <col min="7940" max="7940" width="5.7109375" style="106" customWidth="1"/>
    <col min="7941" max="7941" width="51.42578125" style="106" customWidth="1"/>
    <col min="7942" max="7942" width="11.5703125" style="106" customWidth="1"/>
    <col min="7943" max="7943" width="9.7109375" style="106" customWidth="1"/>
    <col min="7944" max="7944" width="10" style="106" customWidth="1"/>
    <col min="7945" max="8192" width="9.140625" style="106"/>
    <col min="8193" max="8193" width="6.140625" style="106" customWidth="1"/>
    <col min="8194" max="8194" width="6.85546875" style="106" customWidth="1"/>
    <col min="8195" max="8195" width="6.28515625" style="106" customWidth="1"/>
    <col min="8196" max="8196" width="5.7109375" style="106" customWidth="1"/>
    <col min="8197" max="8197" width="51.42578125" style="106" customWidth="1"/>
    <col min="8198" max="8198" width="11.5703125" style="106" customWidth="1"/>
    <col min="8199" max="8199" width="9.7109375" style="106" customWidth="1"/>
    <col min="8200" max="8200" width="10" style="106" customWidth="1"/>
    <col min="8201" max="8448" width="9.140625" style="106"/>
    <col min="8449" max="8449" width="6.140625" style="106" customWidth="1"/>
    <col min="8450" max="8450" width="6.85546875" style="106" customWidth="1"/>
    <col min="8451" max="8451" width="6.28515625" style="106" customWidth="1"/>
    <col min="8452" max="8452" width="5.7109375" style="106" customWidth="1"/>
    <col min="8453" max="8453" width="51.42578125" style="106" customWidth="1"/>
    <col min="8454" max="8454" width="11.5703125" style="106" customWidth="1"/>
    <col min="8455" max="8455" width="9.7109375" style="106" customWidth="1"/>
    <col min="8456" max="8456" width="10" style="106" customWidth="1"/>
    <col min="8457" max="8704" width="9.140625" style="106"/>
    <col min="8705" max="8705" width="6.140625" style="106" customWidth="1"/>
    <col min="8706" max="8706" width="6.85546875" style="106" customWidth="1"/>
    <col min="8707" max="8707" width="6.28515625" style="106" customWidth="1"/>
    <col min="8708" max="8708" width="5.7109375" style="106" customWidth="1"/>
    <col min="8709" max="8709" width="51.42578125" style="106" customWidth="1"/>
    <col min="8710" max="8710" width="11.5703125" style="106" customWidth="1"/>
    <col min="8711" max="8711" width="9.7109375" style="106" customWidth="1"/>
    <col min="8712" max="8712" width="10" style="106" customWidth="1"/>
    <col min="8713" max="8960" width="9.140625" style="106"/>
    <col min="8961" max="8961" width="6.140625" style="106" customWidth="1"/>
    <col min="8962" max="8962" width="6.85546875" style="106" customWidth="1"/>
    <col min="8963" max="8963" width="6.28515625" style="106" customWidth="1"/>
    <col min="8964" max="8964" width="5.7109375" style="106" customWidth="1"/>
    <col min="8965" max="8965" width="51.42578125" style="106" customWidth="1"/>
    <col min="8966" max="8966" width="11.5703125" style="106" customWidth="1"/>
    <col min="8967" max="8967" width="9.7109375" style="106" customWidth="1"/>
    <col min="8968" max="8968" width="10" style="106" customWidth="1"/>
    <col min="8969" max="9216" width="9.140625" style="106"/>
    <col min="9217" max="9217" width="6.140625" style="106" customWidth="1"/>
    <col min="9218" max="9218" width="6.85546875" style="106" customWidth="1"/>
    <col min="9219" max="9219" width="6.28515625" style="106" customWidth="1"/>
    <col min="9220" max="9220" width="5.7109375" style="106" customWidth="1"/>
    <col min="9221" max="9221" width="51.42578125" style="106" customWidth="1"/>
    <col min="9222" max="9222" width="11.5703125" style="106" customWidth="1"/>
    <col min="9223" max="9223" width="9.7109375" style="106" customWidth="1"/>
    <col min="9224" max="9224" width="10" style="106" customWidth="1"/>
    <col min="9225" max="9472" width="9.140625" style="106"/>
    <col min="9473" max="9473" width="6.140625" style="106" customWidth="1"/>
    <col min="9474" max="9474" width="6.85546875" style="106" customWidth="1"/>
    <col min="9475" max="9475" width="6.28515625" style="106" customWidth="1"/>
    <col min="9476" max="9476" width="5.7109375" style="106" customWidth="1"/>
    <col min="9477" max="9477" width="51.42578125" style="106" customWidth="1"/>
    <col min="9478" max="9478" width="11.5703125" style="106" customWidth="1"/>
    <col min="9479" max="9479" width="9.7109375" style="106" customWidth="1"/>
    <col min="9480" max="9480" width="10" style="106" customWidth="1"/>
    <col min="9481" max="9728" width="9.140625" style="106"/>
    <col min="9729" max="9729" width="6.140625" style="106" customWidth="1"/>
    <col min="9730" max="9730" width="6.85546875" style="106" customWidth="1"/>
    <col min="9731" max="9731" width="6.28515625" style="106" customWidth="1"/>
    <col min="9732" max="9732" width="5.7109375" style="106" customWidth="1"/>
    <col min="9733" max="9733" width="51.42578125" style="106" customWidth="1"/>
    <col min="9734" max="9734" width="11.5703125" style="106" customWidth="1"/>
    <col min="9735" max="9735" width="9.7109375" style="106" customWidth="1"/>
    <col min="9736" max="9736" width="10" style="106" customWidth="1"/>
    <col min="9737" max="9984" width="9.140625" style="106"/>
    <col min="9985" max="9985" width="6.140625" style="106" customWidth="1"/>
    <col min="9986" max="9986" width="6.85546875" style="106" customWidth="1"/>
    <col min="9987" max="9987" width="6.28515625" style="106" customWidth="1"/>
    <col min="9988" max="9988" width="5.7109375" style="106" customWidth="1"/>
    <col min="9989" max="9989" width="51.42578125" style="106" customWidth="1"/>
    <col min="9990" max="9990" width="11.5703125" style="106" customWidth="1"/>
    <col min="9991" max="9991" width="9.7109375" style="106" customWidth="1"/>
    <col min="9992" max="9992" width="10" style="106" customWidth="1"/>
    <col min="9993" max="10240" width="9.140625" style="106"/>
    <col min="10241" max="10241" width="6.140625" style="106" customWidth="1"/>
    <col min="10242" max="10242" width="6.85546875" style="106" customWidth="1"/>
    <col min="10243" max="10243" width="6.28515625" style="106" customWidth="1"/>
    <col min="10244" max="10244" width="5.7109375" style="106" customWidth="1"/>
    <col min="10245" max="10245" width="51.42578125" style="106" customWidth="1"/>
    <col min="10246" max="10246" width="11.5703125" style="106" customWidth="1"/>
    <col min="10247" max="10247" width="9.7109375" style="106" customWidth="1"/>
    <col min="10248" max="10248" width="10" style="106" customWidth="1"/>
    <col min="10249" max="10496" width="9.140625" style="106"/>
    <col min="10497" max="10497" width="6.140625" style="106" customWidth="1"/>
    <col min="10498" max="10498" width="6.85546875" style="106" customWidth="1"/>
    <col min="10499" max="10499" width="6.28515625" style="106" customWidth="1"/>
    <col min="10500" max="10500" width="5.7109375" style="106" customWidth="1"/>
    <col min="10501" max="10501" width="51.42578125" style="106" customWidth="1"/>
    <col min="10502" max="10502" width="11.5703125" style="106" customWidth="1"/>
    <col min="10503" max="10503" width="9.7109375" style="106" customWidth="1"/>
    <col min="10504" max="10504" width="10" style="106" customWidth="1"/>
    <col min="10505" max="10752" width="9.140625" style="106"/>
    <col min="10753" max="10753" width="6.140625" style="106" customWidth="1"/>
    <col min="10754" max="10754" width="6.85546875" style="106" customWidth="1"/>
    <col min="10755" max="10755" width="6.28515625" style="106" customWidth="1"/>
    <col min="10756" max="10756" width="5.7109375" style="106" customWidth="1"/>
    <col min="10757" max="10757" width="51.42578125" style="106" customWidth="1"/>
    <col min="10758" max="10758" width="11.5703125" style="106" customWidth="1"/>
    <col min="10759" max="10759" width="9.7109375" style="106" customWidth="1"/>
    <col min="10760" max="10760" width="10" style="106" customWidth="1"/>
    <col min="10761" max="11008" width="9.140625" style="106"/>
    <col min="11009" max="11009" width="6.140625" style="106" customWidth="1"/>
    <col min="11010" max="11010" width="6.85546875" style="106" customWidth="1"/>
    <col min="11011" max="11011" width="6.28515625" style="106" customWidth="1"/>
    <col min="11012" max="11012" width="5.7109375" style="106" customWidth="1"/>
    <col min="11013" max="11013" width="51.42578125" style="106" customWidth="1"/>
    <col min="11014" max="11014" width="11.5703125" style="106" customWidth="1"/>
    <col min="11015" max="11015" width="9.7109375" style="106" customWidth="1"/>
    <col min="11016" max="11016" width="10" style="106" customWidth="1"/>
    <col min="11017" max="11264" width="9.140625" style="106"/>
    <col min="11265" max="11265" width="6.140625" style="106" customWidth="1"/>
    <col min="11266" max="11266" width="6.85546875" style="106" customWidth="1"/>
    <col min="11267" max="11267" width="6.28515625" style="106" customWidth="1"/>
    <col min="11268" max="11268" width="5.7109375" style="106" customWidth="1"/>
    <col min="11269" max="11269" width="51.42578125" style="106" customWidth="1"/>
    <col min="11270" max="11270" width="11.5703125" style="106" customWidth="1"/>
    <col min="11271" max="11271" width="9.7109375" style="106" customWidth="1"/>
    <col min="11272" max="11272" width="10" style="106" customWidth="1"/>
    <col min="11273" max="11520" width="9.140625" style="106"/>
    <col min="11521" max="11521" width="6.140625" style="106" customWidth="1"/>
    <col min="11522" max="11522" width="6.85546875" style="106" customWidth="1"/>
    <col min="11523" max="11523" width="6.28515625" style="106" customWidth="1"/>
    <col min="11524" max="11524" width="5.7109375" style="106" customWidth="1"/>
    <col min="11525" max="11525" width="51.42578125" style="106" customWidth="1"/>
    <col min="11526" max="11526" width="11.5703125" style="106" customWidth="1"/>
    <col min="11527" max="11527" width="9.7109375" style="106" customWidth="1"/>
    <col min="11528" max="11528" width="10" style="106" customWidth="1"/>
    <col min="11529" max="11776" width="9.140625" style="106"/>
    <col min="11777" max="11777" width="6.140625" style="106" customWidth="1"/>
    <col min="11778" max="11778" width="6.85546875" style="106" customWidth="1"/>
    <col min="11779" max="11779" width="6.28515625" style="106" customWidth="1"/>
    <col min="11780" max="11780" width="5.7109375" style="106" customWidth="1"/>
    <col min="11781" max="11781" width="51.42578125" style="106" customWidth="1"/>
    <col min="11782" max="11782" width="11.5703125" style="106" customWidth="1"/>
    <col min="11783" max="11783" width="9.7109375" style="106" customWidth="1"/>
    <col min="11784" max="11784" width="10" style="106" customWidth="1"/>
    <col min="11785" max="12032" width="9.140625" style="106"/>
    <col min="12033" max="12033" width="6.140625" style="106" customWidth="1"/>
    <col min="12034" max="12034" width="6.85546875" style="106" customWidth="1"/>
    <col min="12035" max="12035" width="6.28515625" style="106" customWidth="1"/>
    <col min="12036" max="12036" width="5.7109375" style="106" customWidth="1"/>
    <col min="12037" max="12037" width="51.42578125" style="106" customWidth="1"/>
    <col min="12038" max="12038" width="11.5703125" style="106" customWidth="1"/>
    <col min="12039" max="12039" width="9.7109375" style="106" customWidth="1"/>
    <col min="12040" max="12040" width="10" style="106" customWidth="1"/>
    <col min="12041" max="12288" width="9.140625" style="106"/>
    <col min="12289" max="12289" width="6.140625" style="106" customWidth="1"/>
    <col min="12290" max="12290" width="6.85546875" style="106" customWidth="1"/>
    <col min="12291" max="12291" width="6.28515625" style="106" customWidth="1"/>
    <col min="12292" max="12292" width="5.7109375" style="106" customWidth="1"/>
    <col min="12293" max="12293" width="51.42578125" style="106" customWidth="1"/>
    <col min="12294" max="12294" width="11.5703125" style="106" customWidth="1"/>
    <col min="12295" max="12295" width="9.7109375" style="106" customWidth="1"/>
    <col min="12296" max="12296" width="10" style="106" customWidth="1"/>
    <col min="12297" max="12544" width="9.140625" style="106"/>
    <col min="12545" max="12545" width="6.140625" style="106" customWidth="1"/>
    <col min="12546" max="12546" width="6.85546875" style="106" customWidth="1"/>
    <col min="12547" max="12547" width="6.28515625" style="106" customWidth="1"/>
    <col min="12548" max="12548" width="5.7109375" style="106" customWidth="1"/>
    <col min="12549" max="12549" width="51.42578125" style="106" customWidth="1"/>
    <col min="12550" max="12550" width="11.5703125" style="106" customWidth="1"/>
    <col min="12551" max="12551" width="9.7109375" style="106" customWidth="1"/>
    <col min="12552" max="12552" width="10" style="106" customWidth="1"/>
    <col min="12553" max="12800" width="9.140625" style="106"/>
    <col min="12801" max="12801" width="6.140625" style="106" customWidth="1"/>
    <col min="12802" max="12802" width="6.85546875" style="106" customWidth="1"/>
    <col min="12803" max="12803" width="6.28515625" style="106" customWidth="1"/>
    <col min="12804" max="12804" width="5.7109375" style="106" customWidth="1"/>
    <col min="12805" max="12805" width="51.42578125" style="106" customWidth="1"/>
    <col min="12806" max="12806" width="11.5703125" style="106" customWidth="1"/>
    <col min="12807" max="12807" width="9.7109375" style="106" customWidth="1"/>
    <col min="12808" max="12808" width="10" style="106" customWidth="1"/>
    <col min="12809" max="13056" width="9.140625" style="106"/>
    <col min="13057" max="13057" width="6.140625" style="106" customWidth="1"/>
    <col min="13058" max="13058" width="6.85546875" style="106" customWidth="1"/>
    <col min="13059" max="13059" width="6.28515625" style="106" customWidth="1"/>
    <col min="13060" max="13060" width="5.7109375" style="106" customWidth="1"/>
    <col min="13061" max="13061" width="51.42578125" style="106" customWidth="1"/>
    <col min="13062" max="13062" width="11.5703125" style="106" customWidth="1"/>
    <col min="13063" max="13063" width="9.7109375" style="106" customWidth="1"/>
    <col min="13064" max="13064" width="10" style="106" customWidth="1"/>
    <col min="13065" max="13312" width="9.140625" style="106"/>
    <col min="13313" max="13313" width="6.140625" style="106" customWidth="1"/>
    <col min="13314" max="13314" width="6.85546875" style="106" customWidth="1"/>
    <col min="13315" max="13315" width="6.28515625" style="106" customWidth="1"/>
    <col min="13316" max="13316" width="5.7109375" style="106" customWidth="1"/>
    <col min="13317" max="13317" width="51.42578125" style="106" customWidth="1"/>
    <col min="13318" max="13318" width="11.5703125" style="106" customWidth="1"/>
    <col min="13319" max="13319" width="9.7109375" style="106" customWidth="1"/>
    <col min="13320" max="13320" width="10" style="106" customWidth="1"/>
    <col min="13321" max="13568" width="9.140625" style="106"/>
    <col min="13569" max="13569" width="6.140625" style="106" customWidth="1"/>
    <col min="13570" max="13570" width="6.85546875" style="106" customWidth="1"/>
    <col min="13571" max="13571" width="6.28515625" style="106" customWidth="1"/>
    <col min="13572" max="13572" width="5.7109375" style="106" customWidth="1"/>
    <col min="13573" max="13573" width="51.42578125" style="106" customWidth="1"/>
    <col min="13574" max="13574" width="11.5703125" style="106" customWidth="1"/>
    <col min="13575" max="13575" width="9.7109375" style="106" customWidth="1"/>
    <col min="13576" max="13576" width="10" style="106" customWidth="1"/>
    <col min="13577" max="13824" width="9.140625" style="106"/>
    <col min="13825" max="13825" width="6.140625" style="106" customWidth="1"/>
    <col min="13826" max="13826" width="6.85546875" style="106" customWidth="1"/>
    <col min="13827" max="13827" width="6.28515625" style="106" customWidth="1"/>
    <col min="13828" max="13828" width="5.7109375" style="106" customWidth="1"/>
    <col min="13829" max="13829" width="51.42578125" style="106" customWidth="1"/>
    <col min="13830" max="13830" width="11.5703125" style="106" customWidth="1"/>
    <col min="13831" max="13831" width="9.7109375" style="106" customWidth="1"/>
    <col min="13832" max="13832" width="10" style="106" customWidth="1"/>
    <col min="13833" max="14080" width="9.140625" style="106"/>
    <col min="14081" max="14081" width="6.140625" style="106" customWidth="1"/>
    <col min="14082" max="14082" width="6.85546875" style="106" customWidth="1"/>
    <col min="14083" max="14083" width="6.28515625" style="106" customWidth="1"/>
    <col min="14084" max="14084" width="5.7109375" style="106" customWidth="1"/>
    <col min="14085" max="14085" width="51.42578125" style="106" customWidth="1"/>
    <col min="14086" max="14086" width="11.5703125" style="106" customWidth="1"/>
    <col min="14087" max="14087" width="9.7109375" style="106" customWidth="1"/>
    <col min="14088" max="14088" width="10" style="106" customWidth="1"/>
    <col min="14089" max="14336" width="9.140625" style="106"/>
    <col min="14337" max="14337" width="6.140625" style="106" customWidth="1"/>
    <col min="14338" max="14338" width="6.85546875" style="106" customWidth="1"/>
    <col min="14339" max="14339" width="6.28515625" style="106" customWidth="1"/>
    <col min="14340" max="14340" width="5.7109375" style="106" customWidth="1"/>
    <col min="14341" max="14341" width="51.42578125" style="106" customWidth="1"/>
    <col min="14342" max="14342" width="11.5703125" style="106" customWidth="1"/>
    <col min="14343" max="14343" width="9.7109375" style="106" customWidth="1"/>
    <col min="14344" max="14344" width="10" style="106" customWidth="1"/>
    <col min="14345" max="14592" width="9.140625" style="106"/>
    <col min="14593" max="14593" width="6.140625" style="106" customWidth="1"/>
    <col min="14594" max="14594" width="6.85546875" style="106" customWidth="1"/>
    <col min="14595" max="14595" width="6.28515625" style="106" customWidth="1"/>
    <col min="14596" max="14596" width="5.7109375" style="106" customWidth="1"/>
    <col min="14597" max="14597" width="51.42578125" style="106" customWidth="1"/>
    <col min="14598" max="14598" width="11.5703125" style="106" customWidth="1"/>
    <col min="14599" max="14599" width="9.7109375" style="106" customWidth="1"/>
    <col min="14600" max="14600" width="10" style="106" customWidth="1"/>
    <col min="14601" max="14848" width="9.140625" style="106"/>
    <col min="14849" max="14849" width="6.140625" style="106" customWidth="1"/>
    <col min="14850" max="14850" width="6.85546875" style="106" customWidth="1"/>
    <col min="14851" max="14851" width="6.28515625" style="106" customWidth="1"/>
    <col min="14852" max="14852" width="5.7109375" style="106" customWidth="1"/>
    <col min="14853" max="14853" width="51.42578125" style="106" customWidth="1"/>
    <col min="14854" max="14854" width="11.5703125" style="106" customWidth="1"/>
    <col min="14855" max="14855" width="9.7109375" style="106" customWidth="1"/>
    <col min="14856" max="14856" width="10" style="106" customWidth="1"/>
    <col min="14857" max="15104" width="9.140625" style="106"/>
    <col min="15105" max="15105" width="6.140625" style="106" customWidth="1"/>
    <col min="15106" max="15106" width="6.85546875" style="106" customWidth="1"/>
    <col min="15107" max="15107" width="6.28515625" style="106" customWidth="1"/>
    <col min="15108" max="15108" width="5.7109375" style="106" customWidth="1"/>
    <col min="15109" max="15109" width="51.42578125" style="106" customWidth="1"/>
    <col min="15110" max="15110" width="11.5703125" style="106" customWidth="1"/>
    <col min="15111" max="15111" width="9.7109375" style="106" customWidth="1"/>
    <col min="15112" max="15112" width="10" style="106" customWidth="1"/>
    <col min="15113" max="15360" width="9.140625" style="106"/>
    <col min="15361" max="15361" width="6.140625" style="106" customWidth="1"/>
    <col min="15362" max="15362" width="6.85546875" style="106" customWidth="1"/>
    <col min="15363" max="15363" width="6.28515625" style="106" customWidth="1"/>
    <col min="15364" max="15364" width="5.7109375" style="106" customWidth="1"/>
    <col min="15365" max="15365" width="51.42578125" style="106" customWidth="1"/>
    <col min="15366" max="15366" width="11.5703125" style="106" customWidth="1"/>
    <col min="15367" max="15367" width="9.7109375" style="106" customWidth="1"/>
    <col min="15368" max="15368" width="10" style="106" customWidth="1"/>
    <col min="15369" max="15616" width="9.140625" style="106"/>
    <col min="15617" max="15617" width="6.140625" style="106" customWidth="1"/>
    <col min="15618" max="15618" width="6.85546875" style="106" customWidth="1"/>
    <col min="15619" max="15619" width="6.28515625" style="106" customWidth="1"/>
    <col min="15620" max="15620" width="5.7109375" style="106" customWidth="1"/>
    <col min="15621" max="15621" width="51.42578125" style="106" customWidth="1"/>
    <col min="15622" max="15622" width="11.5703125" style="106" customWidth="1"/>
    <col min="15623" max="15623" width="9.7109375" style="106" customWidth="1"/>
    <col min="15624" max="15624" width="10" style="106" customWidth="1"/>
    <col min="15625" max="15872" width="9.140625" style="106"/>
    <col min="15873" max="15873" width="6.140625" style="106" customWidth="1"/>
    <col min="15874" max="15874" width="6.85546875" style="106" customWidth="1"/>
    <col min="15875" max="15875" width="6.28515625" style="106" customWidth="1"/>
    <col min="15876" max="15876" width="5.7109375" style="106" customWidth="1"/>
    <col min="15877" max="15877" width="51.42578125" style="106" customWidth="1"/>
    <col min="15878" max="15878" width="11.5703125" style="106" customWidth="1"/>
    <col min="15879" max="15879" width="9.7109375" style="106" customWidth="1"/>
    <col min="15880" max="15880" width="10" style="106" customWidth="1"/>
    <col min="15881" max="16128" width="9.140625" style="106"/>
    <col min="16129" max="16129" width="6.140625" style="106" customWidth="1"/>
    <col min="16130" max="16130" width="6.85546875" style="106" customWidth="1"/>
    <col min="16131" max="16131" width="6.28515625" style="106" customWidth="1"/>
    <col min="16132" max="16132" width="5.7109375" style="106" customWidth="1"/>
    <col min="16133" max="16133" width="51.42578125" style="106" customWidth="1"/>
    <col min="16134" max="16134" width="11.5703125" style="106" customWidth="1"/>
    <col min="16135" max="16135" width="9.7109375" style="106" customWidth="1"/>
    <col min="16136" max="16136" width="10" style="106" customWidth="1"/>
    <col min="16137" max="16384" width="9.140625" style="106"/>
  </cols>
  <sheetData>
    <row r="1" spans="1:12">
      <c r="A1" s="233" t="s">
        <v>354</v>
      </c>
      <c r="B1" s="233"/>
      <c r="C1" s="233"/>
      <c r="D1" s="233"/>
      <c r="E1" s="233"/>
      <c r="F1" s="233"/>
      <c r="G1" s="233"/>
      <c r="H1" s="233"/>
    </row>
    <row r="2" spans="1:12" ht="36" customHeight="1">
      <c r="A2" s="234" t="s">
        <v>428</v>
      </c>
      <c r="B2" s="234"/>
      <c r="C2" s="234"/>
      <c r="D2" s="234"/>
      <c r="E2" s="234"/>
      <c r="F2" s="234"/>
      <c r="G2" s="234"/>
      <c r="H2" s="234"/>
    </row>
    <row r="3" spans="1:12" ht="8.25" customHeight="1">
      <c r="A3" s="106" t="s">
        <v>417</v>
      </c>
      <c r="C3" s="108"/>
      <c r="E3" s="109"/>
    </row>
    <row r="4" spans="1:12">
      <c r="C4" s="108"/>
      <c r="G4" s="112"/>
      <c r="H4" s="113"/>
      <c r="I4" s="105" t="s">
        <v>355</v>
      </c>
    </row>
    <row r="5" spans="1:12" s="115" customFormat="1" ht="15.75" customHeight="1">
      <c r="A5" s="235" t="s">
        <v>170</v>
      </c>
      <c r="B5" s="236" t="s">
        <v>356</v>
      </c>
      <c r="C5" s="237" t="s">
        <v>172</v>
      </c>
      <c r="D5" s="237" t="s">
        <v>173</v>
      </c>
      <c r="E5" s="238" t="s">
        <v>357</v>
      </c>
      <c r="F5" s="235" t="s">
        <v>358</v>
      </c>
      <c r="G5" s="239" t="s">
        <v>359</v>
      </c>
      <c r="H5" s="240"/>
      <c r="I5" s="114" t="s">
        <v>419</v>
      </c>
    </row>
    <row r="6" spans="1:12" s="120" customFormat="1" ht="48" customHeight="1">
      <c r="A6" s="235"/>
      <c r="B6" s="236"/>
      <c r="C6" s="237"/>
      <c r="D6" s="237"/>
      <c r="E6" s="238"/>
      <c r="F6" s="235"/>
      <c r="G6" s="116" t="s">
        <v>360</v>
      </c>
      <c r="H6" s="117" t="s">
        <v>361</v>
      </c>
      <c r="I6" s="118" t="s">
        <v>360</v>
      </c>
      <c r="J6" s="119" t="e">
        <f>#REF!-'hat6'!I8</f>
        <v>#REF!</v>
      </c>
    </row>
    <row r="7" spans="1:12" s="120" customFormat="1" ht="15" customHeight="1">
      <c r="A7" s="121">
        <v>1</v>
      </c>
      <c r="B7" s="121">
        <v>2</v>
      </c>
      <c r="C7" s="121">
        <v>3</v>
      </c>
      <c r="D7" s="121">
        <v>4</v>
      </c>
      <c r="E7" s="121">
        <v>5</v>
      </c>
      <c r="F7" s="121">
        <v>6</v>
      </c>
      <c r="G7" s="121">
        <v>7</v>
      </c>
      <c r="H7" s="122">
        <v>8</v>
      </c>
      <c r="I7" s="118">
        <v>7</v>
      </c>
    </row>
    <row r="8" spans="1:12" s="131" customFormat="1" ht="54">
      <c r="A8" s="116">
        <v>2000</v>
      </c>
      <c r="B8" s="123" t="s">
        <v>57</v>
      </c>
      <c r="C8" s="124" t="s">
        <v>0</v>
      </c>
      <c r="D8" s="124" t="s">
        <v>0</v>
      </c>
      <c r="E8" s="125" t="s">
        <v>429</v>
      </c>
      <c r="F8" s="126">
        <f>G8+H8</f>
        <v>2033871.156</v>
      </c>
      <c r="G8" s="127">
        <f>I8</f>
        <v>1555192.2560000001</v>
      </c>
      <c r="H8" s="128">
        <f>H9+H125+H167+H223+H409+H459+H513+H587+H699+H807+H893</f>
        <v>478678.9</v>
      </c>
      <c r="I8" s="127">
        <f>I9+I125+I167+I223+I409+I459+I513+I587+I699+I807+I893</f>
        <v>1555192.2560000001</v>
      </c>
      <c r="J8" s="129" t="e">
        <f>#REF!-'hat6'!I8</f>
        <v>#REF!</v>
      </c>
      <c r="K8" s="130"/>
    </row>
    <row r="9" spans="1:12" s="137" customFormat="1" ht="64.5" customHeight="1">
      <c r="A9" s="132">
        <v>2100</v>
      </c>
      <c r="B9" s="133" t="s">
        <v>58</v>
      </c>
      <c r="C9" s="134">
        <v>0</v>
      </c>
      <c r="D9" s="134">
        <v>0</v>
      </c>
      <c r="E9" s="135" t="s">
        <v>403</v>
      </c>
      <c r="F9" s="136">
        <f>I9+H9</f>
        <v>421998.7</v>
      </c>
      <c r="G9" s="136">
        <f>G11+G49+G63+G81+G89+G97+G109+G117</f>
        <v>0</v>
      </c>
      <c r="H9" s="136">
        <f>H11+H49+H63+H81+H89+H97+H109+H117</f>
        <v>2999.9</v>
      </c>
      <c r="I9" s="136">
        <f>I11+I49+I63+I81+I89+I97+I109+I117</f>
        <v>418998.8</v>
      </c>
    </row>
    <row r="10" spans="1:12">
      <c r="A10" s="138"/>
      <c r="B10" s="139"/>
      <c r="C10" s="140"/>
      <c r="D10" s="140"/>
      <c r="E10" s="141" t="s">
        <v>177</v>
      </c>
      <c r="F10" s="142"/>
      <c r="G10" s="143"/>
      <c r="H10" s="144"/>
      <c r="I10" s="145"/>
    </row>
    <row r="11" spans="1:12" s="149" customFormat="1" ht="46.5" customHeight="1">
      <c r="A11" s="138">
        <v>2110</v>
      </c>
      <c r="B11" s="139" t="s">
        <v>58</v>
      </c>
      <c r="C11" s="140">
        <v>1</v>
      </c>
      <c r="D11" s="140">
        <v>0</v>
      </c>
      <c r="E11" s="146" t="s">
        <v>178</v>
      </c>
      <c r="F11" s="142">
        <f>I11+H11</f>
        <v>405745.10000000003</v>
      </c>
      <c r="G11" s="147">
        <f>G13+G37+G43</f>
        <v>0</v>
      </c>
      <c r="H11" s="148">
        <f>H13+H37+H43</f>
        <v>2999.9</v>
      </c>
      <c r="I11" s="147">
        <f>I13+I37+I43</f>
        <v>402745.2</v>
      </c>
      <c r="L11" s="150"/>
    </row>
    <row r="12" spans="1:12" s="149" customFormat="1">
      <c r="A12" s="138"/>
      <c r="B12" s="139"/>
      <c r="C12" s="140"/>
      <c r="D12" s="140"/>
      <c r="E12" s="141" t="s">
        <v>85</v>
      </c>
      <c r="F12" s="142">
        <f t="shared" ref="F12:F75" si="0">I12+H12</f>
        <v>0</v>
      </c>
      <c r="G12" s="151"/>
      <c r="H12" s="152"/>
      <c r="I12" s="153"/>
    </row>
    <row r="13" spans="1:12" ht="21" customHeight="1">
      <c r="A13" s="138">
        <v>2111</v>
      </c>
      <c r="B13" s="139" t="s">
        <v>58</v>
      </c>
      <c r="C13" s="140">
        <v>1</v>
      </c>
      <c r="D13" s="140">
        <v>1</v>
      </c>
      <c r="E13" s="141" t="s">
        <v>179</v>
      </c>
      <c r="F13" s="142">
        <f t="shared" si="0"/>
        <v>405745.10000000003</v>
      </c>
      <c r="G13" s="142">
        <f>SUM(G15:G36)</f>
        <v>0</v>
      </c>
      <c r="H13" s="154">
        <v>2999.9</v>
      </c>
      <c r="I13" s="142">
        <f>SUM(I15:I36)</f>
        <v>402745.2</v>
      </c>
    </row>
    <row r="14" spans="1:12" ht="40.5">
      <c r="A14" s="138"/>
      <c r="B14" s="139"/>
      <c r="C14" s="140"/>
      <c r="D14" s="140"/>
      <c r="E14" s="141" t="s">
        <v>362</v>
      </c>
      <c r="F14" s="142">
        <f t="shared" si="0"/>
        <v>0</v>
      </c>
      <c r="G14" s="143"/>
      <c r="H14" s="144"/>
      <c r="I14" s="145"/>
      <c r="K14" s="155"/>
    </row>
    <row r="15" spans="1:12">
      <c r="A15" s="138"/>
      <c r="B15" s="139"/>
      <c r="C15" s="140"/>
      <c r="D15" s="140"/>
      <c r="E15" s="141" t="s">
        <v>430</v>
      </c>
      <c r="F15" s="142">
        <f t="shared" si="0"/>
        <v>250788.2</v>
      </c>
      <c r="G15" s="156"/>
      <c r="H15" s="144"/>
      <c r="I15" s="155">
        <v>250788.2</v>
      </c>
      <c r="J15" s="157"/>
      <c r="K15" s="105"/>
    </row>
    <row r="16" spans="1:12">
      <c r="A16" s="138"/>
      <c r="B16" s="139"/>
      <c r="C16" s="140"/>
      <c r="D16" s="140"/>
      <c r="E16" s="141" t="s">
        <v>431</v>
      </c>
      <c r="F16" s="142">
        <f t="shared" si="0"/>
        <v>28456</v>
      </c>
      <c r="G16" s="158"/>
      <c r="H16" s="144"/>
      <c r="I16" s="145">
        <v>28456</v>
      </c>
      <c r="K16" s="105"/>
    </row>
    <row r="17" spans="1:11">
      <c r="A17" s="138"/>
      <c r="B17" s="139"/>
      <c r="C17" s="140"/>
      <c r="D17" s="140"/>
      <c r="E17" s="141" t="s">
        <v>432</v>
      </c>
      <c r="F17" s="142">
        <f t="shared" si="0"/>
        <v>54000</v>
      </c>
      <c r="G17" s="158"/>
      <c r="H17" s="144"/>
      <c r="I17" s="145">
        <v>54000</v>
      </c>
      <c r="K17" s="105"/>
    </row>
    <row r="18" spans="1:11">
      <c r="A18" s="138"/>
      <c r="B18" s="139"/>
      <c r="C18" s="140"/>
      <c r="D18" s="140"/>
      <c r="E18" s="141" t="s">
        <v>433</v>
      </c>
      <c r="F18" s="142">
        <f t="shared" si="0"/>
        <v>400</v>
      </c>
      <c r="G18" s="158"/>
      <c r="H18" s="144"/>
      <c r="I18" s="145">
        <v>400</v>
      </c>
      <c r="K18" s="105"/>
    </row>
    <row r="19" spans="1:11">
      <c r="A19" s="138"/>
      <c r="B19" s="139"/>
      <c r="C19" s="140"/>
      <c r="D19" s="140"/>
      <c r="E19" s="141" t="s">
        <v>434</v>
      </c>
      <c r="F19" s="142">
        <f t="shared" si="0"/>
        <v>5000</v>
      </c>
      <c r="G19" s="158"/>
      <c r="H19" s="144"/>
      <c r="I19" s="145">
        <v>5000</v>
      </c>
      <c r="K19" s="105"/>
    </row>
    <row r="20" spans="1:11">
      <c r="A20" s="138"/>
      <c r="B20" s="139"/>
      <c r="C20" s="140"/>
      <c r="D20" s="140"/>
      <c r="E20" s="141" t="s">
        <v>435</v>
      </c>
      <c r="F20" s="142">
        <f t="shared" si="0"/>
        <v>1000</v>
      </c>
      <c r="G20" s="158"/>
      <c r="H20" s="144"/>
      <c r="I20" s="145">
        <v>1000</v>
      </c>
      <c r="K20" s="105"/>
    </row>
    <row r="21" spans="1:11">
      <c r="A21" s="138"/>
      <c r="B21" s="139"/>
      <c r="C21" s="140"/>
      <c r="D21" s="140"/>
      <c r="E21" s="141" t="s">
        <v>436</v>
      </c>
      <c r="F21" s="142">
        <f t="shared" si="0"/>
        <v>2200</v>
      </c>
      <c r="G21" s="158"/>
      <c r="H21" s="144"/>
      <c r="I21" s="145">
        <v>2200</v>
      </c>
      <c r="K21" s="105"/>
    </row>
    <row r="22" spans="1:11" ht="27">
      <c r="A22" s="138"/>
      <c r="B22" s="139"/>
      <c r="C22" s="140"/>
      <c r="D22" s="140"/>
      <c r="E22" s="141" t="s">
        <v>437</v>
      </c>
      <c r="F22" s="142">
        <f t="shared" si="0"/>
        <v>2316</v>
      </c>
      <c r="G22" s="158"/>
      <c r="H22" s="144"/>
      <c r="I22" s="145">
        <v>2316</v>
      </c>
      <c r="K22" s="105"/>
    </row>
    <row r="23" spans="1:11">
      <c r="A23" s="138"/>
      <c r="B23" s="139"/>
      <c r="C23" s="140"/>
      <c r="D23" s="140"/>
      <c r="E23" s="141" t="s">
        <v>438</v>
      </c>
      <c r="F23" s="142">
        <f t="shared" si="0"/>
        <v>500</v>
      </c>
      <c r="G23" s="158"/>
      <c r="H23" s="144"/>
      <c r="I23" s="145">
        <v>500</v>
      </c>
      <c r="K23" s="105"/>
    </row>
    <row r="24" spans="1:11">
      <c r="A24" s="138"/>
      <c r="B24" s="139"/>
      <c r="C24" s="140"/>
      <c r="D24" s="140"/>
      <c r="E24" s="141" t="s">
        <v>439</v>
      </c>
      <c r="F24" s="142">
        <f t="shared" si="0"/>
        <v>800</v>
      </c>
      <c r="G24" s="158"/>
      <c r="H24" s="144"/>
      <c r="I24" s="145">
        <v>800</v>
      </c>
      <c r="K24" s="105"/>
    </row>
    <row r="25" spans="1:11">
      <c r="A25" s="138"/>
      <c r="B25" s="139"/>
      <c r="C25" s="140"/>
      <c r="D25" s="140"/>
      <c r="E25" s="141" t="s">
        <v>440</v>
      </c>
      <c r="F25" s="142">
        <f t="shared" si="0"/>
        <v>995</v>
      </c>
      <c r="G25" s="158"/>
      <c r="H25" s="144"/>
      <c r="I25" s="145">
        <v>995</v>
      </c>
      <c r="K25" s="105"/>
    </row>
    <row r="26" spans="1:11">
      <c r="A26" s="138"/>
      <c r="B26" s="139"/>
      <c r="C26" s="140"/>
      <c r="D26" s="140"/>
      <c r="E26" s="141" t="s">
        <v>441</v>
      </c>
      <c r="F26" s="142">
        <f t="shared" si="0"/>
        <v>1700</v>
      </c>
      <c r="G26" s="158"/>
      <c r="H26" s="144"/>
      <c r="I26" s="145">
        <v>1700</v>
      </c>
      <c r="K26" s="105"/>
    </row>
    <row r="27" spans="1:11">
      <c r="A27" s="138"/>
      <c r="B27" s="139"/>
      <c r="C27" s="140"/>
      <c r="D27" s="140"/>
      <c r="E27" s="141" t="s">
        <v>442</v>
      </c>
      <c r="F27" s="142">
        <f t="shared" si="0"/>
        <v>4000</v>
      </c>
      <c r="G27" s="158"/>
      <c r="H27" s="144"/>
      <c r="I27" s="145">
        <v>4000</v>
      </c>
      <c r="J27" s="159"/>
      <c r="K27" s="105"/>
    </row>
    <row r="28" spans="1:11">
      <c r="A28" s="138"/>
      <c r="B28" s="139"/>
      <c r="C28" s="140"/>
      <c r="D28" s="140"/>
      <c r="E28" s="141" t="s">
        <v>443</v>
      </c>
      <c r="F28" s="142">
        <f t="shared" si="0"/>
        <v>990</v>
      </c>
      <c r="G28" s="158"/>
      <c r="H28" s="144"/>
      <c r="I28" s="145">
        <v>990</v>
      </c>
      <c r="K28" s="105"/>
    </row>
    <row r="29" spans="1:11">
      <c r="A29" s="138"/>
      <c r="B29" s="139"/>
      <c r="C29" s="140"/>
      <c r="D29" s="140"/>
      <c r="E29" s="141" t="s">
        <v>444</v>
      </c>
      <c r="F29" s="142">
        <f t="shared" si="0"/>
        <v>17000</v>
      </c>
      <c r="G29" s="158"/>
      <c r="H29" s="144"/>
      <c r="I29" s="145">
        <v>17000</v>
      </c>
      <c r="K29" s="105"/>
    </row>
    <row r="30" spans="1:11" ht="54">
      <c r="A30" s="138"/>
      <c r="B30" s="139"/>
      <c r="C30" s="140"/>
      <c r="D30" s="140"/>
      <c r="E30" s="141" t="s">
        <v>445</v>
      </c>
      <c r="F30" s="142">
        <f t="shared" si="0"/>
        <v>2500</v>
      </c>
      <c r="G30" s="160"/>
      <c r="H30" s="144"/>
      <c r="I30" s="145">
        <v>2500</v>
      </c>
      <c r="K30" s="105"/>
    </row>
    <row r="31" spans="1:11" ht="27">
      <c r="A31" s="138"/>
      <c r="B31" s="139"/>
      <c r="C31" s="140"/>
      <c r="D31" s="140"/>
      <c r="E31" s="141" t="s">
        <v>446</v>
      </c>
      <c r="F31" s="142">
        <f t="shared" si="0"/>
        <v>3000</v>
      </c>
      <c r="G31" s="158"/>
      <c r="H31" s="144"/>
      <c r="I31" s="145">
        <v>3000</v>
      </c>
      <c r="K31" s="105"/>
    </row>
    <row r="32" spans="1:11" ht="40.5">
      <c r="A32" s="138"/>
      <c r="B32" s="139"/>
      <c r="C32" s="140"/>
      <c r="D32" s="140"/>
      <c r="E32" s="141" t="s">
        <v>447</v>
      </c>
      <c r="F32" s="142">
        <f t="shared" si="0"/>
        <v>15000</v>
      </c>
      <c r="G32" s="158"/>
      <c r="H32" s="144"/>
      <c r="I32" s="145">
        <v>15000</v>
      </c>
      <c r="K32" s="105"/>
    </row>
    <row r="33" spans="1:11">
      <c r="A33" s="138"/>
      <c r="B33" s="139"/>
      <c r="C33" s="140"/>
      <c r="D33" s="140"/>
      <c r="E33" s="141" t="s">
        <v>448</v>
      </c>
      <c r="F33" s="142">
        <f t="shared" si="0"/>
        <v>5600</v>
      </c>
      <c r="G33" s="158"/>
      <c r="H33" s="144"/>
      <c r="I33" s="145">
        <v>5600</v>
      </c>
      <c r="K33" s="105"/>
    </row>
    <row r="34" spans="1:11" ht="27">
      <c r="A34" s="138"/>
      <c r="B34" s="139"/>
      <c r="C34" s="140"/>
      <c r="D34" s="140"/>
      <c r="E34" s="141" t="s">
        <v>449</v>
      </c>
      <c r="F34" s="142">
        <f t="shared" si="0"/>
        <v>6000</v>
      </c>
      <c r="G34" s="158"/>
      <c r="H34" s="144"/>
      <c r="I34" s="145">
        <v>6000</v>
      </c>
      <c r="K34" s="105"/>
    </row>
    <row r="35" spans="1:11">
      <c r="A35" s="138"/>
      <c r="B35" s="139"/>
      <c r="C35" s="140"/>
      <c r="D35" s="140"/>
      <c r="E35" s="141" t="s">
        <v>450</v>
      </c>
      <c r="F35" s="142">
        <f t="shared" si="0"/>
        <v>500</v>
      </c>
      <c r="G35" s="158"/>
      <c r="H35" s="144"/>
      <c r="I35" s="145">
        <v>500</v>
      </c>
      <c r="K35" s="159"/>
    </row>
    <row r="36" spans="1:11">
      <c r="A36" s="138"/>
      <c r="B36" s="139"/>
      <c r="C36" s="140"/>
      <c r="D36" s="140"/>
      <c r="E36" s="161" t="s">
        <v>426</v>
      </c>
      <c r="F36" s="162">
        <f t="shared" si="0"/>
        <v>2999.9</v>
      </c>
      <c r="G36" s="163"/>
      <c r="H36" s="164">
        <v>2999.9</v>
      </c>
      <c r="I36" s="145"/>
    </row>
    <row r="37" spans="1:11" ht="27">
      <c r="A37" s="138">
        <v>2112</v>
      </c>
      <c r="B37" s="139" t="s">
        <v>58</v>
      </c>
      <c r="C37" s="140">
        <v>1</v>
      </c>
      <c r="D37" s="140">
        <v>2</v>
      </c>
      <c r="E37" s="141" t="s">
        <v>180</v>
      </c>
      <c r="F37" s="142">
        <f t="shared" si="0"/>
        <v>0</v>
      </c>
      <c r="G37" s="142"/>
      <c r="H37" s="154">
        <f>SUM(H39:H42)</f>
        <v>0</v>
      </c>
      <c r="I37" s="142">
        <f>SUM(I39:I42)</f>
        <v>0</v>
      </c>
    </row>
    <row r="38" spans="1:11" ht="40.5">
      <c r="A38" s="138"/>
      <c r="B38" s="139"/>
      <c r="C38" s="140"/>
      <c r="D38" s="140"/>
      <c r="E38" s="141" t="s">
        <v>362</v>
      </c>
      <c r="F38" s="142">
        <f t="shared" si="0"/>
        <v>0</v>
      </c>
      <c r="G38" s="143"/>
      <c r="H38" s="144"/>
      <c r="I38" s="145"/>
    </row>
    <row r="39" spans="1:11">
      <c r="A39" s="138"/>
      <c r="B39" s="139"/>
      <c r="C39" s="140"/>
      <c r="D39" s="140"/>
      <c r="E39" s="141" t="s">
        <v>363</v>
      </c>
      <c r="F39" s="142">
        <f t="shared" si="0"/>
        <v>0</v>
      </c>
      <c r="G39" s="143"/>
      <c r="H39" s="144"/>
      <c r="I39" s="145"/>
    </row>
    <row r="40" spans="1:11">
      <c r="A40" s="138"/>
      <c r="B40" s="139"/>
      <c r="C40" s="140"/>
      <c r="D40" s="140"/>
      <c r="E40" s="141"/>
      <c r="F40" s="142">
        <f t="shared" si="0"/>
        <v>0</v>
      </c>
      <c r="G40" s="143"/>
      <c r="H40" s="144"/>
      <c r="I40" s="145"/>
    </row>
    <row r="41" spans="1:11">
      <c r="A41" s="138"/>
      <c r="B41" s="139"/>
      <c r="C41" s="140"/>
      <c r="D41" s="140"/>
      <c r="E41" s="141"/>
      <c r="F41" s="142">
        <f t="shared" si="0"/>
        <v>0</v>
      </c>
      <c r="G41" s="143"/>
      <c r="H41" s="144"/>
      <c r="I41" s="145"/>
    </row>
    <row r="42" spans="1:11">
      <c r="A42" s="138"/>
      <c r="B42" s="139"/>
      <c r="C42" s="140"/>
      <c r="D42" s="140"/>
      <c r="E42" s="141" t="s">
        <v>363</v>
      </c>
      <c r="F42" s="142">
        <f t="shared" si="0"/>
        <v>0</v>
      </c>
      <c r="G42" s="143"/>
      <c r="H42" s="144"/>
      <c r="I42" s="145"/>
    </row>
    <row r="43" spans="1:11">
      <c r="A43" s="138">
        <v>2113</v>
      </c>
      <c r="B43" s="139" t="s">
        <v>58</v>
      </c>
      <c r="C43" s="140">
        <v>1</v>
      </c>
      <c r="D43" s="140">
        <v>3</v>
      </c>
      <c r="E43" s="141" t="s">
        <v>181</v>
      </c>
      <c r="F43" s="142">
        <f t="shared" si="0"/>
        <v>0</v>
      </c>
      <c r="G43" s="142">
        <f>SUM(G45:G48)</f>
        <v>0</v>
      </c>
      <c r="H43" s="154">
        <f>SUM(H45:H48)</f>
        <v>0</v>
      </c>
      <c r="I43" s="142">
        <f>SUM(I45:I48)</f>
        <v>0</v>
      </c>
    </row>
    <row r="44" spans="1:11" ht="40.5">
      <c r="A44" s="138"/>
      <c r="B44" s="139"/>
      <c r="C44" s="140"/>
      <c r="D44" s="140"/>
      <c r="E44" s="141" t="s">
        <v>362</v>
      </c>
      <c r="F44" s="142">
        <f t="shared" si="0"/>
        <v>0</v>
      </c>
      <c r="G44" s="143"/>
      <c r="H44" s="144"/>
      <c r="I44" s="145"/>
    </row>
    <row r="45" spans="1:11">
      <c r="A45" s="138"/>
      <c r="B45" s="139"/>
      <c r="C45" s="140"/>
      <c r="D45" s="140"/>
      <c r="E45" s="141" t="s">
        <v>363</v>
      </c>
      <c r="F45" s="142">
        <f t="shared" si="0"/>
        <v>0</v>
      </c>
      <c r="G45" s="143"/>
      <c r="H45" s="144"/>
      <c r="I45" s="145"/>
    </row>
    <row r="46" spans="1:11">
      <c r="A46" s="138"/>
      <c r="B46" s="139"/>
      <c r="C46" s="140"/>
      <c r="D46" s="140"/>
      <c r="E46" s="141"/>
      <c r="F46" s="142">
        <f t="shared" si="0"/>
        <v>0</v>
      </c>
      <c r="G46" s="143"/>
      <c r="H46" s="144"/>
      <c r="I46" s="145"/>
    </row>
    <row r="47" spans="1:11">
      <c r="A47" s="138"/>
      <c r="B47" s="139"/>
      <c r="C47" s="140"/>
      <c r="D47" s="140"/>
      <c r="E47" s="141"/>
      <c r="F47" s="142">
        <f t="shared" si="0"/>
        <v>0</v>
      </c>
      <c r="G47" s="143"/>
      <c r="H47" s="144"/>
      <c r="I47" s="145"/>
    </row>
    <row r="48" spans="1:11">
      <c r="A48" s="138"/>
      <c r="B48" s="139"/>
      <c r="C48" s="140"/>
      <c r="D48" s="140"/>
      <c r="E48" s="141" t="s">
        <v>363</v>
      </c>
      <c r="F48" s="142">
        <f t="shared" si="0"/>
        <v>0</v>
      </c>
      <c r="G48" s="143"/>
      <c r="H48" s="144"/>
      <c r="I48" s="145"/>
    </row>
    <row r="49" spans="1:9" ht="21" customHeight="1">
      <c r="A49" s="138">
        <v>2120</v>
      </c>
      <c r="B49" s="139" t="s">
        <v>58</v>
      </c>
      <c r="C49" s="140">
        <v>2</v>
      </c>
      <c r="D49" s="140">
        <v>0</v>
      </c>
      <c r="E49" s="146" t="s">
        <v>182</v>
      </c>
      <c r="F49" s="142">
        <f t="shared" si="0"/>
        <v>0</v>
      </c>
      <c r="G49" s="142">
        <f>G51+G57</f>
        <v>0</v>
      </c>
      <c r="H49" s="154">
        <f>H51+H57</f>
        <v>0</v>
      </c>
      <c r="I49" s="142">
        <f>I51+I57</f>
        <v>0</v>
      </c>
    </row>
    <row r="50" spans="1:9" s="149" customFormat="1">
      <c r="A50" s="138"/>
      <c r="B50" s="139"/>
      <c r="C50" s="140"/>
      <c r="D50" s="140"/>
      <c r="E50" s="141" t="s">
        <v>85</v>
      </c>
      <c r="F50" s="142">
        <f t="shared" si="0"/>
        <v>0</v>
      </c>
      <c r="G50" s="151"/>
      <c r="H50" s="152"/>
      <c r="I50" s="153"/>
    </row>
    <row r="51" spans="1:9" ht="16.5" customHeight="1">
      <c r="A51" s="138">
        <v>2121</v>
      </c>
      <c r="B51" s="139" t="s">
        <v>58</v>
      </c>
      <c r="C51" s="140">
        <v>2</v>
      </c>
      <c r="D51" s="140">
        <v>1</v>
      </c>
      <c r="E51" s="165" t="s">
        <v>183</v>
      </c>
      <c r="F51" s="142">
        <f t="shared" si="0"/>
        <v>0</v>
      </c>
      <c r="G51" s="142">
        <f>SUM(G53:G56)</f>
        <v>0</v>
      </c>
      <c r="H51" s="154">
        <f>SUM(H53:H56)</f>
        <v>0</v>
      </c>
      <c r="I51" s="142">
        <f>SUM(I53:I56)</f>
        <v>0</v>
      </c>
    </row>
    <row r="52" spans="1:9" ht="40.5">
      <c r="A52" s="138"/>
      <c r="B52" s="139"/>
      <c r="C52" s="140"/>
      <c r="D52" s="140"/>
      <c r="E52" s="141" t="s">
        <v>362</v>
      </c>
      <c r="F52" s="142">
        <f t="shared" si="0"/>
        <v>0</v>
      </c>
      <c r="G52" s="143"/>
      <c r="H52" s="144"/>
      <c r="I52" s="145"/>
    </row>
    <row r="53" spans="1:9">
      <c r="A53" s="138"/>
      <c r="B53" s="139"/>
      <c r="C53" s="140"/>
      <c r="D53" s="140"/>
      <c r="E53" s="141" t="s">
        <v>363</v>
      </c>
      <c r="F53" s="142">
        <f t="shared" si="0"/>
        <v>0</v>
      </c>
      <c r="G53" s="143"/>
      <c r="H53" s="144"/>
      <c r="I53" s="145"/>
    </row>
    <row r="54" spans="1:9">
      <c r="A54" s="138"/>
      <c r="B54" s="139"/>
      <c r="C54" s="140"/>
      <c r="D54" s="140"/>
      <c r="E54" s="141"/>
      <c r="F54" s="142">
        <f t="shared" si="0"/>
        <v>0</v>
      </c>
      <c r="G54" s="143"/>
      <c r="H54" s="144"/>
      <c r="I54" s="145"/>
    </row>
    <row r="55" spans="1:9">
      <c r="A55" s="138"/>
      <c r="B55" s="139"/>
      <c r="C55" s="140"/>
      <c r="D55" s="140"/>
      <c r="E55" s="141"/>
      <c r="F55" s="142">
        <f t="shared" si="0"/>
        <v>0</v>
      </c>
      <c r="G55" s="143"/>
      <c r="H55" s="144"/>
      <c r="I55" s="145"/>
    </row>
    <row r="56" spans="1:9">
      <c r="A56" s="138"/>
      <c r="B56" s="139"/>
      <c r="C56" s="140"/>
      <c r="D56" s="140"/>
      <c r="E56" s="141" t="s">
        <v>363</v>
      </c>
      <c r="F56" s="142">
        <f t="shared" si="0"/>
        <v>0</v>
      </c>
      <c r="G56" s="143"/>
      <c r="H56" s="144"/>
      <c r="I56" s="145"/>
    </row>
    <row r="57" spans="1:9" ht="27">
      <c r="A57" s="138">
        <v>2122</v>
      </c>
      <c r="B57" s="139" t="s">
        <v>58</v>
      </c>
      <c r="C57" s="140">
        <v>2</v>
      </c>
      <c r="D57" s="140">
        <v>2</v>
      </c>
      <c r="E57" s="141" t="s">
        <v>184</v>
      </c>
      <c r="F57" s="142">
        <f t="shared" si="0"/>
        <v>0</v>
      </c>
      <c r="G57" s="142">
        <f>SUM(G59:G62)</f>
        <v>0</v>
      </c>
      <c r="H57" s="154">
        <f>SUM(H59:H62)</f>
        <v>0</v>
      </c>
      <c r="I57" s="142">
        <f>SUM(I59:I62)</f>
        <v>0</v>
      </c>
    </row>
    <row r="58" spans="1:9" ht="40.5">
      <c r="A58" s="138"/>
      <c r="B58" s="139"/>
      <c r="C58" s="140"/>
      <c r="D58" s="140"/>
      <c r="E58" s="141" t="s">
        <v>362</v>
      </c>
      <c r="F58" s="142">
        <f t="shared" si="0"/>
        <v>0</v>
      </c>
      <c r="G58" s="143"/>
      <c r="H58" s="144"/>
      <c r="I58" s="145"/>
    </row>
    <row r="59" spans="1:9">
      <c r="A59" s="138"/>
      <c r="B59" s="139"/>
      <c r="C59" s="140"/>
      <c r="D59" s="140"/>
      <c r="E59" s="141" t="s">
        <v>363</v>
      </c>
      <c r="F59" s="142">
        <f t="shared" si="0"/>
        <v>0</v>
      </c>
      <c r="G59" s="143"/>
      <c r="H59" s="144"/>
      <c r="I59" s="145"/>
    </row>
    <row r="60" spans="1:9">
      <c r="A60" s="138"/>
      <c r="B60" s="139"/>
      <c r="C60" s="140"/>
      <c r="D60" s="140"/>
      <c r="E60" s="141"/>
      <c r="F60" s="142">
        <f t="shared" si="0"/>
        <v>0</v>
      </c>
      <c r="G60" s="143"/>
      <c r="H60" s="144"/>
      <c r="I60" s="145"/>
    </row>
    <row r="61" spans="1:9">
      <c r="A61" s="138"/>
      <c r="B61" s="139"/>
      <c r="C61" s="140"/>
      <c r="D61" s="140"/>
      <c r="E61" s="141"/>
      <c r="F61" s="142">
        <f t="shared" si="0"/>
        <v>0</v>
      </c>
      <c r="G61" s="143"/>
      <c r="H61" s="144"/>
      <c r="I61" s="145"/>
    </row>
    <row r="62" spans="1:9">
      <c r="A62" s="138"/>
      <c r="B62" s="139"/>
      <c r="C62" s="140"/>
      <c r="D62" s="140"/>
      <c r="E62" s="141" t="s">
        <v>363</v>
      </c>
      <c r="F62" s="142">
        <f t="shared" si="0"/>
        <v>0</v>
      </c>
      <c r="G62" s="143"/>
      <c r="H62" s="144"/>
      <c r="I62" s="145"/>
    </row>
    <row r="63" spans="1:9" ht="20.25" customHeight="1">
      <c r="A63" s="138">
        <v>2130</v>
      </c>
      <c r="B63" s="139" t="s">
        <v>58</v>
      </c>
      <c r="C63" s="140">
        <v>3</v>
      </c>
      <c r="D63" s="140">
        <v>0</v>
      </c>
      <c r="E63" s="146" t="s">
        <v>185</v>
      </c>
      <c r="F63" s="142">
        <f t="shared" si="0"/>
        <v>1999</v>
      </c>
      <c r="G63" s="142">
        <f>G65+G69+G75</f>
        <v>0</v>
      </c>
      <c r="H63" s="154">
        <f>H65+H69+H75</f>
        <v>0</v>
      </c>
      <c r="I63" s="142">
        <f>I65+I69+I75</f>
        <v>1999</v>
      </c>
    </row>
    <row r="64" spans="1:9" s="149" customFormat="1">
      <c r="A64" s="138"/>
      <c r="B64" s="139"/>
      <c r="C64" s="140"/>
      <c r="D64" s="140"/>
      <c r="E64" s="141" t="s">
        <v>85</v>
      </c>
      <c r="F64" s="142">
        <f t="shared" si="0"/>
        <v>0</v>
      </c>
      <c r="G64" s="151"/>
      <c r="H64" s="152"/>
      <c r="I64" s="153"/>
    </row>
    <row r="65" spans="1:9" ht="27">
      <c r="A65" s="138">
        <v>2131</v>
      </c>
      <c r="B65" s="139" t="s">
        <v>58</v>
      </c>
      <c r="C65" s="140">
        <v>3</v>
      </c>
      <c r="D65" s="140">
        <v>1</v>
      </c>
      <c r="E65" s="141" t="s">
        <v>186</v>
      </c>
      <c r="F65" s="142">
        <f t="shared" si="0"/>
        <v>0</v>
      </c>
      <c r="G65" s="142">
        <f>SUM(G67:G70)</f>
        <v>0</v>
      </c>
      <c r="H65" s="154">
        <f>SUM(H67:H70)</f>
        <v>0</v>
      </c>
      <c r="I65" s="142">
        <f>SUM(I67:I70)</f>
        <v>0</v>
      </c>
    </row>
    <row r="66" spans="1:9" ht="40.5">
      <c r="A66" s="138"/>
      <c r="B66" s="139"/>
      <c r="C66" s="140"/>
      <c r="D66" s="140"/>
      <c r="E66" s="141" t="s">
        <v>362</v>
      </c>
      <c r="F66" s="142">
        <f t="shared" si="0"/>
        <v>0</v>
      </c>
      <c r="G66" s="143"/>
      <c r="H66" s="144"/>
      <c r="I66" s="145"/>
    </row>
    <row r="67" spans="1:9">
      <c r="A67" s="138"/>
      <c r="B67" s="139"/>
      <c r="C67" s="140"/>
      <c r="D67" s="140"/>
      <c r="E67" s="141" t="s">
        <v>363</v>
      </c>
      <c r="F67" s="142">
        <f t="shared" si="0"/>
        <v>0</v>
      </c>
      <c r="G67" s="143"/>
      <c r="H67" s="144"/>
      <c r="I67" s="145"/>
    </row>
    <row r="68" spans="1:9">
      <c r="A68" s="138"/>
      <c r="B68" s="139"/>
      <c r="C68" s="140"/>
      <c r="D68" s="140"/>
      <c r="E68" s="141" t="s">
        <v>363</v>
      </c>
      <c r="F68" s="142">
        <f t="shared" si="0"/>
        <v>0</v>
      </c>
      <c r="G68" s="143"/>
      <c r="H68" s="144"/>
      <c r="I68" s="145"/>
    </row>
    <row r="69" spans="1:9" ht="14.25" customHeight="1">
      <c r="A69" s="138">
        <v>2132</v>
      </c>
      <c r="B69" s="139" t="s">
        <v>58</v>
      </c>
      <c r="C69" s="140">
        <v>3</v>
      </c>
      <c r="D69" s="140">
        <v>2</v>
      </c>
      <c r="E69" s="141" t="s">
        <v>187</v>
      </c>
      <c r="F69" s="142">
        <f t="shared" si="0"/>
        <v>0</v>
      </c>
      <c r="G69" s="142">
        <f>SUM(G71:G74)</f>
        <v>0</v>
      </c>
      <c r="H69" s="154">
        <f>SUM(H71:H74)</f>
        <v>0</v>
      </c>
      <c r="I69" s="142">
        <f>SUM(I71:I74)</f>
        <v>0</v>
      </c>
    </row>
    <row r="70" spans="1:9" ht="40.5">
      <c r="A70" s="138"/>
      <c r="B70" s="139"/>
      <c r="C70" s="140"/>
      <c r="D70" s="140"/>
      <c r="E70" s="141" t="s">
        <v>362</v>
      </c>
      <c r="F70" s="142">
        <f t="shared" si="0"/>
        <v>0</v>
      </c>
      <c r="G70" s="143"/>
      <c r="H70" s="144"/>
      <c r="I70" s="145"/>
    </row>
    <row r="71" spans="1:9">
      <c r="A71" s="138"/>
      <c r="B71" s="139"/>
      <c r="C71" s="140"/>
      <c r="D71" s="140"/>
      <c r="E71" s="141" t="s">
        <v>363</v>
      </c>
      <c r="F71" s="142">
        <f t="shared" si="0"/>
        <v>0</v>
      </c>
      <c r="G71" s="143"/>
      <c r="H71" s="144"/>
      <c r="I71" s="145"/>
    </row>
    <row r="72" spans="1:9">
      <c r="A72" s="138"/>
      <c r="B72" s="139"/>
      <c r="C72" s="140"/>
      <c r="D72" s="140"/>
      <c r="E72" s="141"/>
      <c r="F72" s="142">
        <f t="shared" si="0"/>
        <v>0</v>
      </c>
      <c r="G72" s="143"/>
      <c r="H72" s="144"/>
      <c r="I72" s="145"/>
    </row>
    <row r="73" spans="1:9">
      <c r="A73" s="138"/>
      <c r="B73" s="139"/>
      <c r="C73" s="140"/>
      <c r="D73" s="140"/>
      <c r="E73" s="141"/>
      <c r="F73" s="142">
        <f t="shared" si="0"/>
        <v>0</v>
      </c>
      <c r="G73" s="143"/>
      <c r="H73" s="144"/>
      <c r="I73" s="145"/>
    </row>
    <row r="74" spans="1:9">
      <c r="A74" s="138"/>
      <c r="B74" s="139"/>
      <c r="C74" s="140"/>
      <c r="D74" s="140"/>
      <c r="E74" s="141" t="s">
        <v>363</v>
      </c>
      <c r="F74" s="142">
        <f t="shared" si="0"/>
        <v>0</v>
      </c>
      <c r="G74" s="143"/>
      <c r="H74" s="144"/>
      <c r="I74" s="145"/>
    </row>
    <row r="75" spans="1:9">
      <c r="A75" s="138">
        <v>2133</v>
      </c>
      <c r="B75" s="139" t="s">
        <v>58</v>
      </c>
      <c r="C75" s="140">
        <v>3</v>
      </c>
      <c r="D75" s="140">
        <v>3</v>
      </c>
      <c r="E75" s="141" t="s">
        <v>188</v>
      </c>
      <c r="F75" s="142">
        <f t="shared" si="0"/>
        <v>1999</v>
      </c>
      <c r="G75" s="142">
        <f>SUM(G77:G80)</f>
        <v>0</v>
      </c>
      <c r="H75" s="154">
        <f>SUM(H77:H80)</f>
        <v>0</v>
      </c>
      <c r="I75" s="142">
        <f>SUM(I77:I80)</f>
        <v>1999</v>
      </c>
    </row>
    <row r="76" spans="1:9" ht="40.5">
      <c r="A76" s="138"/>
      <c r="B76" s="139"/>
      <c r="C76" s="140"/>
      <c r="D76" s="140"/>
      <c r="E76" s="141" t="s">
        <v>362</v>
      </c>
      <c r="F76" s="142">
        <f t="shared" ref="F76:F124" si="1">I76+H76</f>
        <v>0</v>
      </c>
      <c r="G76" s="143"/>
      <c r="H76" s="144"/>
      <c r="I76" s="145"/>
    </row>
    <row r="77" spans="1:9">
      <c r="A77" s="138"/>
      <c r="B77" s="139"/>
      <c r="C77" s="140"/>
      <c r="D77" s="140"/>
      <c r="E77" s="141" t="s">
        <v>386</v>
      </c>
      <c r="F77" s="142">
        <f t="shared" si="1"/>
        <v>1999</v>
      </c>
      <c r="G77" s="143"/>
      <c r="H77" s="144"/>
      <c r="I77" s="145">
        <v>1999</v>
      </c>
    </row>
    <row r="78" spans="1:9">
      <c r="A78" s="138"/>
      <c r="B78" s="139"/>
      <c r="C78" s="140"/>
      <c r="D78" s="140"/>
      <c r="E78" s="141"/>
      <c r="F78" s="142">
        <f t="shared" si="1"/>
        <v>0</v>
      </c>
      <c r="G78" s="143"/>
      <c r="H78" s="144"/>
      <c r="I78" s="145"/>
    </row>
    <row r="79" spans="1:9">
      <c r="A79" s="138"/>
      <c r="B79" s="139"/>
      <c r="C79" s="140"/>
      <c r="D79" s="140"/>
      <c r="E79" s="141"/>
      <c r="F79" s="142">
        <f t="shared" si="1"/>
        <v>0</v>
      </c>
      <c r="G79" s="143"/>
      <c r="H79" s="144"/>
      <c r="I79" s="145"/>
    </row>
    <row r="80" spans="1:9">
      <c r="A80" s="138"/>
      <c r="B80" s="139"/>
      <c r="C80" s="140"/>
      <c r="D80" s="140"/>
      <c r="E80" s="141" t="s">
        <v>363</v>
      </c>
      <c r="F80" s="142">
        <f t="shared" si="1"/>
        <v>0</v>
      </c>
      <c r="G80" s="143"/>
      <c r="H80" s="144"/>
      <c r="I80" s="145"/>
    </row>
    <row r="81" spans="1:9" ht="21" customHeight="1">
      <c r="A81" s="138">
        <v>2140</v>
      </c>
      <c r="B81" s="139" t="s">
        <v>58</v>
      </c>
      <c r="C81" s="140">
        <v>4</v>
      </c>
      <c r="D81" s="140">
        <v>0</v>
      </c>
      <c r="E81" s="146" t="s">
        <v>189</v>
      </c>
      <c r="F81" s="142">
        <f t="shared" si="1"/>
        <v>0</v>
      </c>
      <c r="G81" s="142">
        <f>G83</f>
        <v>0</v>
      </c>
      <c r="H81" s="154">
        <f>H83</f>
        <v>0</v>
      </c>
      <c r="I81" s="142">
        <f>I83</f>
        <v>0</v>
      </c>
    </row>
    <row r="82" spans="1:9" s="149" customFormat="1">
      <c r="A82" s="138"/>
      <c r="B82" s="139"/>
      <c r="C82" s="140"/>
      <c r="D82" s="140"/>
      <c r="E82" s="141" t="s">
        <v>85</v>
      </c>
      <c r="F82" s="142">
        <f t="shared" si="1"/>
        <v>0</v>
      </c>
      <c r="G82" s="151"/>
      <c r="H82" s="152"/>
      <c r="I82" s="153"/>
    </row>
    <row r="83" spans="1:9">
      <c r="A83" s="138">
        <v>2141</v>
      </c>
      <c r="B83" s="139" t="s">
        <v>58</v>
      </c>
      <c r="C83" s="140">
        <v>4</v>
      </c>
      <c r="D83" s="140">
        <v>1</v>
      </c>
      <c r="E83" s="141" t="s">
        <v>190</v>
      </c>
      <c r="F83" s="142">
        <f t="shared" si="1"/>
        <v>0</v>
      </c>
      <c r="G83" s="142">
        <f>SUM(G85:G88)</f>
        <v>0</v>
      </c>
      <c r="H83" s="154">
        <f>SUM(H85:H88)</f>
        <v>0</v>
      </c>
      <c r="I83" s="142">
        <f>SUM(I85:I88)</f>
        <v>0</v>
      </c>
    </row>
    <row r="84" spans="1:9" ht="40.5">
      <c r="A84" s="138"/>
      <c r="B84" s="139"/>
      <c r="C84" s="140"/>
      <c r="D84" s="140"/>
      <c r="E84" s="141" t="s">
        <v>362</v>
      </c>
      <c r="F84" s="142">
        <f t="shared" si="1"/>
        <v>0</v>
      </c>
      <c r="G84" s="143"/>
      <c r="H84" s="144"/>
      <c r="I84" s="145"/>
    </row>
    <row r="85" spans="1:9">
      <c r="A85" s="138"/>
      <c r="B85" s="139"/>
      <c r="C85" s="140"/>
      <c r="D85" s="140"/>
      <c r="E85" s="141" t="s">
        <v>363</v>
      </c>
      <c r="F85" s="142">
        <f t="shared" si="1"/>
        <v>0</v>
      </c>
      <c r="G85" s="143"/>
      <c r="H85" s="144"/>
      <c r="I85" s="145"/>
    </row>
    <row r="86" spans="1:9">
      <c r="A86" s="138"/>
      <c r="B86" s="139"/>
      <c r="C86" s="140"/>
      <c r="D86" s="140"/>
      <c r="E86" s="141"/>
      <c r="F86" s="142">
        <f t="shared" si="1"/>
        <v>0</v>
      </c>
      <c r="G86" s="143"/>
      <c r="H86" s="144"/>
      <c r="I86" s="145"/>
    </row>
    <row r="87" spans="1:9">
      <c r="A87" s="138"/>
      <c r="B87" s="139"/>
      <c r="C87" s="140"/>
      <c r="D87" s="140"/>
      <c r="E87" s="141"/>
      <c r="F87" s="142">
        <f t="shared" si="1"/>
        <v>0</v>
      </c>
      <c r="G87" s="143"/>
      <c r="H87" s="144"/>
      <c r="I87" s="145"/>
    </row>
    <row r="88" spans="1:9">
      <c r="A88" s="138"/>
      <c r="B88" s="139"/>
      <c r="C88" s="140"/>
      <c r="D88" s="140"/>
      <c r="E88" s="141" t="s">
        <v>363</v>
      </c>
      <c r="F88" s="142">
        <f t="shared" si="1"/>
        <v>0</v>
      </c>
      <c r="G88" s="143"/>
      <c r="H88" s="144"/>
      <c r="I88" s="145"/>
    </row>
    <row r="89" spans="1:9" ht="31.5" customHeight="1">
      <c r="A89" s="138">
        <v>2150</v>
      </c>
      <c r="B89" s="139" t="s">
        <v>58</v>
      </c>
      <c r="C89" s="140">
        <v>5</v>
      </c>
      <c r="D89" s="140">
        <v>0</v>
      </c>
      <c r="E89" s="146" t="s">
        <v>191</v>
      </c>
      <c r="F89" s="142">
        <f t="shared" si="1"/>
        <v>0</v>
      </c>
      <c r="G89" s="142">
        <f>G91</f>
        <v>0</v>
      </c>
      <c r="H89" s="154">
        <f>H91</f>
        <v>0</v>
      </c>
      <c r="I89" s="142">
        <f>I91</f>
        <v>0</v>
      </c>
    </row>
    <row r="90" spans="1:9" s="149" customFormat="1" ht="13.5" customHeight="1">
      <c r="A90" s="138"/>
      <c r="B90" s="139"/>
      <c r="C90" s="140"/>
      <c r="D90" s="140"/>
      <c r="E90" s="141" t="s">
        <v>85</v>
      </c>
      <c r="F90" s="142">
        <f t="shared" si="1"/>
        <v>0</v>
      </c>
      <c r="G90" s="151"/>
      <c r="H90" s="152"/>
      <c r="I90" s="153"/>
    </row>
    <row r="91" spans="1:9" ht="27">
      <c r="A91" s="138">
        <v>2151</v>
      </c>
      <c r="B91" s="139" t="s">
        <v>58</v>
      </c>
      <c r="C91" s="140">
        <v>5</v>
      </c>
      <c r="D91" s="140">
        <v>1</v>
      </c>
      <c r="E91" s="141" t="s">
        <v>192</v>
      </c>
      <c r="F91" s="142">
        <f t="shared" si="1"/>
        <v>0</v>
      </c>
      <c r="G91" s="142">
        <f>SUM(G93:G96)</f>
        <v>0</v>
      </c>
      <c r="H91" s="154">
        <f>SUM(H93:H96)</f>
        <v>0</v>
      </c>
      <c r="I91" s="142">
        <f>SUM(I93:I96)</f>
        <v>0</v>
      </c>
    </row>
    <row r="92" spans="1:9" ht="40.5">
      <c r="A92" s="138"/>
      <c r="B92" s="139"/>
      <c r="C92" s="140"/>
      <c r="D92" s="140"/>
      <c r="E92" s="141" t="s">
        <v>362</v>
      </c>
      <c r="F92" s="142">
        <f t="shared" si="1"/>
        <v>0</v>
      </c>
      <c r="G92" s="143"/>
      <c r="H92" s="144"/>
      <c r="I92" s="145"/>
    </row>
    <row r="93" spans="1:9">
      <c r="A93" s="138"/>
      <c r="B93" s="139"/>
      <c r="C93" s="140"/>
      <c r="D93" s="140"/>
      <c r="E93" s="141" t="s">
        <v>363</v>
      </c>
      <c r="F93" s="142">
        <f t="shared" si="1"/>
        <v>0</v>
      </c>
      <c r="G93" s="143"/>
      <c r="H93" s="144"/>
      <c r="I93" s="145"/>
    </row>
    <row r="94" spans="1:9">
      <c r="A94" s="138"/>
      <c r="B94" s="139"/>
      <c r="C94" s="140"/>
      <c r="D94" s="140"/>
      <c r="E94" s="141"/>
      <c r="F94" s="142">
        <f t="shared" si="1"/>
        <v>0</v>
      </c>
      <c r="G94" s="143"/>
      <c r="H94" s="144"/>
      <c r="I94" s="145"/>
    </row>
    <row r="95" spans="1:9">
      <c r="A95" s="138"/>
      <c r="B95" s="139"/>
      <c r="C95" s="140"/>
      <c r="D95" s="140"/>
      <c r="E95" s="141"/>
      <c r="F95" s="142">
        <f t="shared" si="1"/>
        <v>0</v>
      </c>
      <c r="G95" s="143"/>
      <c r="H95" s="144"/>
      <c r="I95" s="145"/>
    </row>
    <row r="96" spans="1:9">
      <c r="A96" s="138"/>
      <c r="B96" s="139"/>
      <c r="C96" s="140"/>
      <c r="D96" s="140"/>
      <c r="E96" s="141" t="s">
        <v>363</v>
      </c>
      <c r="F96" s="142">
        <f t="shared" si="1"/>
        <v>0</v>
      </c>
      <c r="G96" s="143"/>
      <c r="H96" s="144"/>
      <c r="I96" s="145"/>
    </row>
    <row r="97" spans="1:11" ht="33.75" customHeight="1">
      <c r="A97" s="138">
        <v>2160</v>
      </c>
      <c r="B97" s="139" t="s">
        <v>58</v>
      </c>
      <c r="C97" s="140">
        <v>6</v>
      </c>
      <c r="D97" s="140">
        <v>0</v>
      </c>
      <c r="E97" s="146" t="s">
        <v>194</v>
      </c>
      <c r="F97" s="142">
        <f t="shared" si="1"/>
        <v>14254.6</v>
      </c>
      <c r="G97" s="142">
        <f>G99</f>
        <v>0</v>
      </c>
      <c r="H97" s="154">
        <f>H99</f>
        <v>0</v>
      </c>
      <c r="I97" s="142">
        <f>I99</f>
        <v>14254.6</v>
      </c>
    </row>
    <row r="98" spans="1:11" s="149" customFormat="1">
      <c r="A98" s="138"/>
      <c r="B98" s="139"/>
      <c r="C98" s="140"/>
      <c r="D98" s="140"/>
      <c r="E98" s="141" t="s">
        <v>85</v>
      </c>
      <c r="F98" s="142">
        <f t="shared" si="1"/>
        <v>0</v>
      </c>
      <c r="G98" s="151"/>
      <c r="H98" s="152"/>
      <c r="I98" s="153"/>
    </row>
    <row r="99" spans="1:11" ht="27">
      <c r="A99" s="138">
        <v>2161</v>
      </c>
      <c r="B99" s="139" t="s">
        <v>58</v>
      </c>
      <c r="C99" s="140">
        <v>6</v>
      </c>
      <c r="D99" s="140">
        <v>1</v>
      </c>
      <c r="E99" s="141" t="s">
        <v>195</v>
      </c>
      <c r="F99" s="142">
        <f t="shared" si="1"/>
        <v>14254.6</v>
      </c>
      <c r="G99" s="142">
        <f>SUM(G101:G108)</f>
        <v>0</v>
      </c>
      <c r="H99" s="154">
        <f>SUM(H101:H108)</f>
        <v>0</v>
      </c>
      <c r="I99" s="142">
        <f>SUM(I101:I108)</f>
        <v>14254.6</v>
      </c>
    </row>
    <row r="100" spans="1:11" ht="40.5">
      <c r="A100" s="138"/>
      <c r="B100" s="139"/>
      <c r="C100" s="140"/>
      <c r="D100" s="140"/>
      <c r="E100" s="141" t="s">
        <v>362</v>
      </c>
      <c r="F100" s="142">
        <f t="shared" si="1"/>
        <v>0</v>
      </c>
      <c r="G100" s="143"/>
      <c r="H100" s="144"/>
      <c r="I100" s="145"/>
    </row>
    <row r="101" spans="1:11" ht="27">
      <c r="A101" s="138"/>
      <c r="B101" s="139"/>
      <c r="C101" s="140"/>
      <c r="D101" s="140"/>
      <c r="E101" s="141" t="s">
        <v>451</v>
      </c>
      <c r="F101" s="142">
        <f t="shared" si="1"/>
        <v>360</v>
      </c>
      <c r="G101" s="158"/>
      <c r="H101" s="144"/>
      <c r="I101" s="145">
        <v>360</v>
      </c>
    </row>
    <row r="102" spans="1:11">
      <c r="A102" s="138"/>
      <c r="B102" s="139"/>
      <c r="C102" s="140"/>
      <c r="D102" s="140"/>
      <c r="E102" s="141" t="s">
        <v>452</v>
      </c>
      <c r="F102" s="142">
        <f t="shared" si="1"/>
        <v>3000</v>
      </c>
      <c r="G102" s="158"/>
      <c r="H102" s="144"/>
      <c r="I102" s="145">
        <v>3000</v>
      </c>
    </row>
    <row r="103" spans="1:11">
      <c r="A103" s="138"/>
      <c r="B103" s="139"/>
      <c r="C103" s="140"/>
      <c r="D103" s="140"/>
      <c r="E103" s="141" t="s">
        <v>453</v>
      </c>
      <c r="F103" s="142">
        <f t="shared" si="1"/>
        <v>9394.6</v>
      </c>
      <c r="G103" s="158"/>
      <c r="H103" s="144"/>
      <c r="I103" s="145">
        <v>9394.6</v>
      </c>
    </row>
    <row r="104" spans="1:11">
      <c r="A104" s="138"/>
      <c r="B104" s="139"/>
      <c r="C104" s="140"/>
      <c r="D104" s="140"/>
      <c r="E104" s="141">
        <v>4269</v>
      </c>
      <c r="F104" s="142">
        <f t="shared" si="1"/>
        <v>0</v>
      </c>
      <c r="G104" s="158"/>
      <c r="H104" s="144"/>
      <c r="I104" s="145"/>
    </row>
    <row r="105" spans="1:11" ht="27">
      <c r="A105" s="138"/>
      <c r="B105" s="139"/>
      <c r="C105" s="140"/>
      <c r="D105" s="140"/>
      <c r="E105" s="141" t="s">
        <v>454</v>
      </c>
      <c r="F105" s="142">
        <f t="shared" si="1"/>
        <v>1500</v>
      </c>
      <c r="G105" s="158"/>
      <c r="H105" s="144"/>
      <c r="I105" s="145">
        <v>1500</v>
      </c>
      <c r="K105" s="105"/>
    </row>
    <row r="106" spans="1:11">
      <c r="A106" s="138"/>
      <c r="B106" s="139"/>
      <c r="C106" s="140"/>
      <c r="D106" s="140"/>
      <c r="E106" s="141"/>
      <c r="F106" s="142">
        <f t="shared" si="1"/>
        <v>0</v>
      </c>
      <c r="G106" s="158">
        <v>0</v>
      </c>
      <c r="H106" s="144"/>
      <c r="I106" s="145"/>
      <c r="K106" s="105"/>
    </row>
    <row r="107" spans="1:11">
      <c r="A107" s="138"/>
      <c r="B107" s="139"/>
      <c r="C107" s="140"/>
      <c r="D107" s="140"/>
      <c r="E107" s="141"/>
      <c r="F107" s="142">
        <f t="shared" si="1"/>
        <v>0</v>
      </c>
      <c r="G107" s="143"/>
      <c r="H107" s="144"/>
      <c r="I107" s="145"/>
      <c r="K107" s="105"/>
    </row>
    <row r="108" spans="1:11">
      <c r="A108" s="138"/>
      <c r="B108" s="139"/>
      <c r="C108" s="140"/>
      <c r="D108" s="140"/>
      <c r="E108" s="141" t="s">
        <v>363</v>
      </c>
      <c r="F108" s="142">
        <f t="shared" si="1"/>
        <v>0</v>
      </c>
      <c r="G108" s="143"/>
      <c r="H108" s="144"/>
      <c r="I108" s="145"/>
      <c r="K108" s="105"/>
    </row>
    <row r="109" spans="1:11">
      <c r="A109" s="138">
        <v>2170</v>
      </c>
      <c r="B109" s="139" t="s">
        <v>58</v>
      </c>
      <c r="C109" s="140">
        <v>7</v>
      </c>
      <c r="D109" s="140">
        <v>0</v>
      </c>
      <c r="E109" s="146" t="s">
        <v>197</v>
      </c>
      <c r="F109" s="142">
        <f t="shared" si="1"/>
        <v>0</v>
      </c>
      <c r="G109" s="142">
        <f>G111</f>
        <v>0</v>
      </c>
      <c r="H109" s="154">
        <f>H111</f>
        <v>0</v>
      </c>
      <c r="I109" s="142">
        <f>I111</f>
        <v>0</v>
      </c>
      <c r="K109" s="105"/>
    </row>
    <row r="110" spans="1:11" s="149" customFormat="1">
      <c r="A110" s="138"/>
      <c r="B110" s="139"/>
      <c r="C110" s="140"/>
      <c r="D110" s="140"/>
      <c r="E110" s="141" t="s">
        <v>85</v>
      </c>
      <c r="F110" s="142">
        <f t="shared" si="1"/>
        <v>0</v>
      </c>
      <c r="G110" s="151"/>
      <c r="H110" s="152"/>
      <c r="I110" s="153"/>
      <c r="K110" s="150"/>
    </row>
    <row r="111" spans="1:11">
      <c r="A111" s="138">
        <v>2171</v>
      </c>
      <c r="B111" s="139" t="s">
        <v>58</v>
      </c>
      <c r="C111" s="140">
        <v>7</v>
      </c>
      <c r="D111" s="140">
        <v>1</v>
      </c>
      <c r="E111" s="141" t="s">
        <v>197</v>
      </c>
      <c r="F111" s="142">
        <f t="shared" si="1"/>
        <v>0</v>
      </c>
      <c r="G111" s="142">
        <f>SUM(G113:G116)</f>
        <v>0</v>
      </c>
      <c r="H111" s="154">
        <f>SUM(H113:H116)</f>
        <v>0</v>
      </c>
      <c r="I111" s="142">
        <f>SUM(I113:I116)</f>
        <v>0</v>
      </c>
    </row>
    <row r="112" spans="1:11" ht="40.5">
      <c r="A112" s="138"/>
      <c r="B112" s="139"/>
      <c r="C112" s="140"/>
      <c r="D112" s="140"/>
      <c r="E112" s="141" t="s">
        <v>362</v>
      </c>
      <c r="F112" s="142">
        <f t="shared" si="1"/>
        <v>0</v>
      </c>
      <c r="G112" s="143"/>
      <c r="H112" s="144"/>
      <c r="I112" s="145"/>
    </row>
    <row r="113" spans="1:9">
      <c r="A113" s="138"/>
      <c r="B113" s="139"/>
      <c r="C113" s="140"/>
      <c r="D113" s="140"/>
      <c r="E113" s="141" t="s">
        <v>363</v>
      </c>
      <c r="F113" s="142">
        <f t="shared" si="1"/>
        <v>0</v>
      </c>
      <c r="G113" s="143"/>
      <c r="H113" s="144"/>
      <c r="I113" s="145"/>
    </row>
    <row r="114" spans="1:9">
      <c r="A114" s="138"/>
      <c r="B114" s="139"/>
      <c r="C114" s="140"/>
      <c r="D114" s="140"/>
      <c r="E114" s="141"/>
      <c r="F114" s="142">
        <f t="shared" si="1"/>
        <v>0</v>
      </c>
      <c r="G114" s="143"/>
      <c r="H114" s="144"/>
      <c r="I114" s="145"/>
    </row>
    <row r="115" spans="1:9">
      <c r="A115" s="138"/>
      <c r="B115" s="139"/>
      <c r="C115" s="140"/>
      <c r="D115" s="140"/>
      <c r="E115" s="141"/>
      <c r="F115" s="142">
        <f t="shared" si="1"/>
        <v>0</v>
      </c>
      <c r="G115" s="143"/>
      <c r="H115" s="144"/>
      <c r="I115" s="145"/>
    </row>
    <row r="116" spans="1:9">
      <c r="A116" s="138"/>
      <c r="B116" s="139"/>
      <c r="C116" s="140"/>
      <c r="D116" s="140"/>
      <c r="E116" s="141" t="s">
        <v>363</v>
      </c>
      <c r="F116" s="142">
        <f t="shared" si="1"/>
        <v>0</v>
      </c>
      <c r="G116" s="143"/>
      <c r="H116" s="144"/>
      <c r="I116" s="145"/>
    </row>
    <row r="117" spans="1:9" ht="29.25" customHeight="1">
      <c r="A117" s="138">
        <v>2180</v>
      </c>
      <c r="B117" s="139" t="s">
        <v>58</v>
      </c>
      <c r="C117" s="140">
        <v>8</v>
      </c>
      <c r="D117" s="140">
        <v>0</v>
      </c>
      <c r="E117" s="146" t="s">
        <v>199</v>
      </c>
      <c r="F117" s="142">
        <f t="shared" si="1"/>
        <v>0</v>
      </c>
      <c r="G117" s="142">
        <f>G119</f>
        <v>0</v>
      </c>
      <c r="H117" s="154">
        <f>H119</f>
        <v>0</v>
      </c>
      <c r="I117" s="142">
        <f>I119</f>
        <v>0</v>
      </c>
    </row>
    <row r="118" spans="1:9" s="149" customFormat="1" ht="12.75" customHeight="1">
      <c r="A118" s="138"/>
      <c r="B118" s="139"/>
      <c r="C118" s="140"/>
      <c r="D118" s="140"/>
      <c r="E118" s="141" t="s">
        <v>85</v>
      </c>
      <c r="F118" s="142">
        <f t="shared" si="1"/>
        <v>0</v>
      </c>
      <c r="G118" s="151"/>
      <c r="H118" s="152"/>
      <c r="I118" s="153"/>
    </row>
    <row r="119" spans="1:9" ht="27">
      <c r="A119" s="138">
        <v>2181</v>
      </c>
      <c r="B119" s="139" t="s">
        <v>58</v>
      </c>
      <c r="C119" s="140">
        <v>8</v>
      </c>
      <c r="D119" s="140">
        <v>1</v>
      </c>
      <c r="E119" s="141" t="s">
        <v>199</v>
      </c>
      <c r="F119" s="142">
        <f t="shared" si="1"/>
        <v>0</v>
      </c>
      <c r="G119" s="142">
        <f>SUM(G121:G124)</f>
        <v>0</v>
      </c>
      <c r="H119" s="154">
        <f>SUM(H121:H124)</f>
        <v>0</v>
      </c>
      <c r="I119" s="142">
        <f>SUM(I121:I124)</f>
        <v>0</v>
      </c>
    </row>
    <row r="120" spans="1:9" ht="40.5">
      <c r="A120" s="138"/>
      <c r="B120" s="139"/>
      <c r="C120" s="140"/>
      <c r="D120" s="140"/>
      <c r="E120" s="141" t="s">
        <v>362</v>
      </c>
      <c r="F120" s="142">
        <f t="shared" si="1"/>
        <v>0</v>
      </c>
      <c r="G120" s="143"/>
      <c r="H120" s="144"/>
      <c r="I120" s="145"/>
    </row>
    <row r="121" spans="1:9">
      <c r="A121" s="138"/>
      <c r="B121" s="139"/>
      <c r="C121" s="140"/>
      <c r="D121" s="140"/>
      <c r="E121" s="141" t="s">
        <v>363</v>
      </c>
      <c r="F121" s="142">
        <f t="shared" si="1"/>
        <v>0</v>
      </c>
      <c r="G121" s="143"/>
      <c r="H121" s="144"/>
      <c r="I121" s="145"/>
    </row>
    <row r="122" spans="1:9">
      <c r="A122" s="138"/>
      <c r="B122" s="139"/>
      <c r="C122" s="140"/>
      <c r="D122" s="140"/>
      <c r="E122" s="141" t="s">
        <v>363</v>
      </c>
      <c r="F122" s="142">
        <f t="shared" si="1"/>
        <v>0</v>
      </c>
      <c r="G122" s="143"/>
      <c r="H122" s="144"/>
      <c r="I122" s="145"/>
    </row>
    <row r="123" spans="1:9">
      <c r="A123" s="138"/>
      <c r="B123" s="139"/>
      <c r="C123" s="140"/>
      <c r="D123" s="140"/>
      <c r="E123" s="141"/>
      <c r="F123" s="142">
        <f t="shared" si="1"/>
        <v>0</v>
      </c>
      <c r="G123" s="143"/>
      <c r="H123" s="144"/>
      <c r="I123" s="145"/>
    </row>
    <row r="124" spans="1:9">
      <c r="A124" s="138"/>
      <c r="B124" s="139"/>
      <c r="C124" s="140"/>
      <c r="D124" s="140"/>
      <c r="E124" s="141" t="s">
        <v>363</v>
      </c>
      <c r="F124" s="142">
        <f t="shared" si="1"/>
        <v>0</v>
      </c>
      <c r="G124" s="143"/>
      <c r="H124" s="144"/>
      <c r="I124" s="145"/>
    </row>
    <row r="125" spans="1:9" s="137" customFormat="1" ht="40.5" customHeight="1">
      <c r="A125" s="132">
        <v>2200</v>
      </c>
      <c r="B125" s="133" t="s">
        <v>63</v>
      </c>
      <c r="C125" s="134">
        <v>0</v>
      </c>
      <c r="D125" s="134">
        <v>0</v>
      </c>
      <c r="E125" s="135" t="s">
        <v>404</v>
      </c>
      <c r="F125" s="136">
        <f>I125+H125</f>
        <v>2500</v>
      </c>
      <c r="G125" s="136">
        <f>G127+G135+G143+G151+G159</f>
        <v>0</v>
      </c>
      <c r="H125" s="136">
        <f>H127+H135+H143+H151+H159</f>
        <v>0</v>
      </c>
      <c r="I125" s="136">
        <f>I127+I135+I143+I151+I159</f>
        <v>2500</v>
      </c>
    </row>
    <row r="126" spans="1:9" ht="11.25" customHeight="1">
      <c r="A126" s="138"/>
      <c r="B126" s="139"/>
      <c r="C126" s="140"/>
      <c r="D126" s="140"/>
      <c r="E126" s="141" t="s">
        <v>177</v>
      </c>
      <c r="F126" s="142"/>
      <c r="G126" s="143"/>
      <c r="H126" s="144"/>
      <c r="I126" s="145"/>
    </row>
    <row r="127" spans="1:9">
      <c r="A127" s="138">
        <v>2210</v>
      </c>
      <c r="B127" s="139" t="s">
        <v>63</v>
      </c>
      <c r="C127" s="140">
        <v>1</v>
      </c>
      <c r="D127" s="140">
        <v>0</v>
      </c>
      <c r="E127" s="146" t="s">
        <v>203</v>
      </c>
      <c r="F127" s="142">
        <f>I127+H127</f>
        <v>0</v>
      </c>
      <c r="G127" s="142">
        <f>G129</f>
        <v>0</v>
      </c>
      <c r="H127" s="154">
        <f>H129</f>
        <v>0</v>
      </c>
      <c r="I127" s="142">
        <f>I129</f>
        <v>0</v>
      </c>
    </row>
    <row r="128" spans="1:9" s="149" customFormat="1" ht="14.25" customHeight="1">
      <c r="A128" s="138"/>
      <c r="B128" s="139"/>
      <c r="C128" s="140"/>
      <c r="D128" s="140"/>
      <c r="E128" s="141" t="s">
        <v>85</v>
      </c>
      <c r="F128" s="142">
        <f t="shared" ref="F128:F191" si="2">I128+H128</f>
        <v>0</v>
      </c>
      <c r="G128" s="151"/>
      <c r="H128" s="152"/>
      <c r="I128" s="153"/>
    </row>
    <row r="129" spans="1:9">
      <c r="A129" s="138">
        <v>2211</v>
      </c>
      <c r="B129" s="139" t="s">
        <v>63</v>
      </c>
      <c r="C129" s="140">
        <v>1</v>
      </c>
      <c r="D129" s="140">
        <v>1</v>
      </c>
      <c r="E129" s="141" t="s">
        <v>204</v>
      </c>
      <c r="F129" s="142">
        <f t="shared" si="2"/>
        <v>0</v>
      </c>
      <c r="G129" s="142">
        <f>SUM(G131:G134)</f>
        <v>0</v>
      </c>
      <c r="H129" s="154">
        <f>SUM(H131:H134)</f>
        <v>0</v>
      </c>
      <c r="I129" s="142">
        <f>SUM(I131:I134)</f>
        <v>0</v>
      </c>
    </row>
    <row r="130" spans="1:9" ht="40.5">
      <c r="A130" s="138"/>
      <c r="B130" s="139"/>
      <c r="C130" s="140"/>
      <c r="D130" s="140"/>
      <c r="E130" s="141" t="s">
        <v>362</v>
      </c>
      <c r="F130" s="142">
        <f t="shared" si="2"/>
        <v>0</v>
      </c>
      <c r="G130" s="143"/>
      <c r="H130" s="144"/>
      <c r="I130" s="145"/>
    </row>
    <row r="131" spans="1:9">
      <c r="A131" s="138"/>
      <c r="B131" s="139"/>
      <c r="C131" s="140"/>
      <c r="D131" s="140"/>
      <c r="E131" s="141" t="s">
        <v>363</v>
      </c>
      <c r="F131" s="142">
        <f t="shared" si="2"/>
        <v>0</v>
      </c>
      <c r="G131" s="143"/>
      <c r="H131" s="144"/>
      <c r="I131" s="145"/>
    </row>
    <row r="132" spans="1:9">
      <c r="A132" s="138"/>
      <c r="B132" s="139"/>
      <c r="C132" s="140"/>
      <c r="D132" s="140"/>
      <c r="E132" s="141"/>
      <c r="F132" s="142">
        <f t="shared" si="2"/>
        <v>0</v>
      </c>
      <c r="G132" s="143"/>
      <c r="H132" s="144"/>
      <c r="I132" s="145"/>
    </row>
    <row r="133" spans="1:9">
      <c r="A133" s="138"/>
      <c r="B133" s="139"/>
      <c r="C133" s="140"/>
      <c r="D133" s="140"/>
      <c r="E133" s="141"/>
      <c r="F133" s="142">
        <f t="shared" si="2"/>
        <v>0</v>
      </c>
      <c r="G133" s="143"/>
      <c r="H133" s="144"/>
      <c r="I133" s="145"/>
    </row>
    <row r="134" spans="1:9">
      <c r="A134" s="138"/>
      <c r="B134" s="139"/>
      <c r="C134" s="140"/>
      <c r="D134" s="140"/>
      <c r="E134" s="141" t="s">
        <v>363</v>
      </c>
      <c r="F134" s="142">
        <f t="shared" si="2"/>
        <v>0</v>
      </c>
      <c r="G134" s="143"/>
      <c r="H134" s="144"/>
      <c r="I134" s="145"/>
    </row>
    <row r="135" spans="1:9">
      <c r="A135" s="138">
        <v>2220</v>
      </c>
      <c r="B135" s="139" t="s">
        <v>63</v>
      </c>
      <c r="C135" s="140">
        <v>2</v>
      </c>
      <c r="D135" s="140">
        <v>0</v>
      </c>
      <c r="E135" s="146" t="s">
        <v>205</v>
      </c>
      <c r="F135" s="142">
        <f t="shared" si="2"/>
        <v>2500</v>
      </c>
      <c r="G135" s="142">
        <f>G137</f>
        <v>0</v>
      </c>
      <c r="H135" s="154">
        <f>H137</f>
        <v>0</v>
      </c>
      <c r="I135" s="142">
        <f>I137</f>
        <v>2500</v>
      </c>
    </row>
    <row r="136" spans="1:9" s="149" customFormat="1" ht="10.5" customHeight="1">
      <c r="A136" s="138"/>
      <c r="B136" s="139"/>
      <c r="C136" s="140"/>
      <c r="D136" s="140"/>
      <c r="E136" s="141" t="s">
        <v>85</v>
      </c>
      <c r="F136" s="142">
        <f t="shared" si="2"/>
        <v>0</v>
      </c>
      <c r="G136" s="151"/>
      <c r="H136" s="152"/>
      <c r="I136" s="153"/>
    </row>
    <row r="137" spans="1:9">
      <c r="A137" s="138">
        <v>2221</v>
      </c>
      <c r="B137" s="139" t="s">
        <v>63</v>
      </c>
      <c r="C137" s="140">
        <v>2</v>
      </c>
      <c r="D137" s="140">
        <v>1</v>
      </c>
      <c r="E137" s="141" t="s">
        <v>206</v>
      </c>
      <c r="F137" s="142">
        <f t="shared" si="2"/>
        <v>2500</v>
      </c>
      <c r="G137" s="142">
        <f>SUM(G139:G142)</f>
        <v>0</v>
      </c>
      <c r="H137" s="154">
        <f>SUM(H139:H142)</f>
        <v>0</v>
      </c>
      <c r="I137" s="142">
        <f>SUM(I139:I142)</f>
        <v>2500</v>
      </c>
    </row>
    <row r="138" spans="1:9" ht="40.5">
      <c r="A138" s="138"/>
      <c r="B138" s="139"/>
      <c r="C138" s="140"/>
      <c r="D138" s="140"/>
      <c r="E138" s="141" t="s">
        <v>362</v>
      </c>
      <c r="F138" s="142">
        <f t="shared" si="2"/>
        <v>0</v>
      </c>
      <c r="G138" s="143"/>
      <c r="H138" s="144"/>
      <c r="I138" s="145"/>
    </row>
    <row r="139" spans="1:9">
      <c r="A139" s="138"/>
      <c r="B139" s="139"/>
      <c r="C139" s="140"/>
      <c r="D139" s="140"/>
      <c r="E139" s="141" t="s">
        <v>455</v>
      </c>
      <c r="F139" s="142">
        <f t="shared" si="2"/>
        <v>2000</v>
      </c>
      <c r="G139" s="158"/>
      <c r="H139" s="144"/>
      <c r="I139" s="145">
        <v>2000</v>
      </c>
    </row>
    <row r="140" spans="1:9">
      <c r="A140" s="138"/>
      <c r="B140" s="139"/>
      <c r="C140" s="140"/>
      <c r="D140" s="140"/>
      <c r="E140" s="141" t="s">
        <v>456</v>
      </c>
      <c r="F140" s="142">
        <f t="shared" si="2"/>
        <v>500</v>
      </c>
      <c r="G140" s="158"/>
      <c r="H140" s="144"/>
      <c r="I140" s="145">
        <v>500</v>
      </c>
    </row>
    <row r="141" spans="1:9">
      <c r="A141" s="138"/>
      <c r="B141" s="139"/>
      <c r="C141" s="140"/>
      <c r="D141" s="140"/>
      <c r="E141" s="141"/>
      <c r="F141" s="142">
        <f t="shared" si="2"/>
        <v>0</v>
      </c>
      <c r="G141" s="143"/>
      <c r="H141" s="144"/>
      <c r="I141" s="145"/>
    </row>
    <row r="142" spans="1:9">
      <c r="A142" s="138"/>
      <c r="B142" s="139"/>
      <c r="C142" s="140"/>
      <c r="D142" s="140"/>
      <c r="E142" s="141" t="s">
        <v>363</v>
      </c>
      <c r="F142" s="142">
        <f t="shared" si="2"/>
        <v>0</v>
      </c>
      <c r="G142" s="143"/>
      <c r="H142" s="144"/>
      <c r="I142" s="145"/>
    </row>
    <row r="143" spans="1:9">
      <c r="A143" s="138">
        <v>2230</v>
      </c>
      <c r="B143" s="139" t="s">
        <v>63</v>
      </c>
      <c r="C143" s="140">
        <v>3</v>
      </c>
      <c r="D143" s="140">
        <v>0</v>
      </c>
      <c r="E143" s="146" t="s">
        <v>207</v>
      </c>
      <c r="F143" s="142">
        <f t="shared" si="2"/>
        <v>0</v>
      </c>
      <c r="G143" s="142">
        <f>G145</f>
        <v>0</v>
      </c>
      <c r="H143" s="154">
        <f>H145</f>
        <v>0</v>
      </c>
      <c r="I143" s="142">
        <f>I145</f>
        <v>0</v>
      </c>
    </row>
    <row r="144" spans="1:9" s="149" customFormat="1" ht="10.5" customHeight="1">
      <c r="A144" s="138"/>
      <c r="B144" s="139"/>
      <c r="C144" s="140"/>
      <c r="D144" s="140"/>
      <c r="E144" s="141" t="s">
        <v>85</v>
      </c>
      <c r="F144" s="142">
        <f t="shared" si="2"/>
        <v>0</v>
      </c>
      <c r="G144" s="151"/>
      <c r="H144" s="152"/>
      <c r="I144" s="153"/>
    </row>
    <row r="145" spans="1:9">
      <c r="A145" s="138">
        <v>2231</v>
      </c>
      <c r="B145" s="139" t="s">
        <v>63</v>
      </c>
      <c r="C145" s="140">
        <v>3</v>
      </c>
      <c r="D145" s="140">
        <v>1</v>
      </c>
      <c r="E145" s="141" t="s">
        <v>208</v>
      </c>
      <c r="F145" s="142">
        <f t="shared" si="2"/>
        <v>0</v>
      </c>
      <c r="G145" s="142">
        <f>SUM(G147:G150)</f>
        <v>0</v>
      </c>
      <c r="H145" s="154">
        <f>SUM(H147:H150)</f>
        <v>0</v>
      </c>
      <c r="I145" s="142">
        <f>SUM(I147:I150)</f>
        <v>0</v>
      </c>
    </row>
    <row r="146" spans="1:9" ht="40.5">
      <c r="A146" s="138"/>
      <c r="B146" s="139"/>
      <c r="C146" s="140"/>
      <c r="D146" s="140"/>
      <c r="E146" s="141" t="s">
        <v>362</v>
      </c>
      <c r="F146" s="142">
        <f t="shared" si="2"/>
        <v>0</v>
      </c>
      <c r="G146" s="143"/>
      <c r="H146" s="144"/>
      <c r="I146" s="145"/>
    </row>
    <row r="147" spans="1:9">
      <c r="A147" s="138"/>
      <c r="B147" s="139"/>
      <c r="C147" s="140"/>
      <c r="D147" s="140"/>
      <c r="E147" s="141" t="s">
        <v>363</v>
      </c>
      <c r="F147" s="142">
        <f t="shared" si="2"/>
        <v>0</v>
      </c>
      <c r="G147" s="143"/>
      <c r="H147" s="144"/>
      <c r="I147" s="145"/>
    </row>
    <row r="148" spans="1:9">
      <c r="A148" s="138"/>
      <c r="B148" s="139"/>
      <c r="C148" s="140"/>
      <c r="D148" s="140"/>
      <c r="E148" s="141"/>
      <c r="F148" s="142">
        <f t="shared" si="2"/>
        <v>0</v>
      </c>
      <c r="G148" s="143"/>
      <c r="H148" s="144"/>
      <c r="I148" s="145"/>
    </row>
    <row r="149" spans="1:9">
      <c r="A149" s="138"/>
      <c r="B149" s="139"/>
      <c r="C149" s="140"/>
      <c r="D149" s="140"/>
      <c r="E149" s="141"/>
      <c r="F149" s="142">
        <f t="shared" si="2"/>
        <v>0</v>
      </c>
      <c r="G149" s="143"/>
      <c r="H149" s="144"/>
      <c r="I149" s="145"/>
    </row>
    <row r="150" spans="1:9">
      <c r="A150" s="138"/>
      <c r="B150" s="139"/>
      <c r="C150" s="140"/>
      <c r="D150" s="140"/>
      <c r="E150" s="141" t="s">
        <v>363</v>
      </c>
      <c r="F150" s="142">
        <f t="shared" si="2"/>
        <v>0</v>
      </c>
      <c r="G150" s="143"/>
      <c r="H150" s="144"/>
      <c r="I150" s="145"/>
    </row>
    <row r="151" spans="1:9" ht="27">
      <c r="A151" s="138">
        <v>2240</v>
      </c>
      <c r="B151" s="139" t="s">
        <v>63</v>
      </c>
      <c r="C151" s="140">
        <v>4</v>
      </c>
      <c r="D151" s="140">
        <v>0</v>
      </c>
      <c r="E151" s="146" t="s">
        <v>209</v>
      </c>
      <c r="F151" s="142">
        <f t="shared" si="2"/>
        <v>0</v>
      </c>
      <c r="G151" s="142">
        <f>G153</f>
        <v>0</v>
      </c>
      <c r="H151" s="154">
        <f>H153</f>
        <v>0</v>
      </c>
      <c r="I151" s="142">
        <f>I153</f>
        <v>0</v>
      </c>
    </row>
    <row r="152" spans="1:9" s="149" customFormat="1" ht="10.5" customHeight="1">
      <c r="A152" s="138"/>
      <c r="B152" s="139"/>
      <c r="C152" s="140"/>
      <c r="D152" s="140"/>
      <c r="E152" s="141" t="s">
        <v>85</v>
      </c>
      <c r="F152" s="142">
        <f t="shared" si="2"/>
        <v>0</v>
      </c>
      <c r="G152" s="151"/>
      <c r="H152" s="152"/>
      <c r="I152" s="153"/>
    </row>
    <row r="153" spans="1:9" ht="27">
      <c r="A153" s="138">
        <v>2241</v>
      </c>
      <c r="B153" s="139" t="s">
        <v>63</v>
      </c>
      <c r="C153" s="140">
        <v>4</v>
      </c>
      <c r="D153" s="140">
        <v>1</v>
      </c>
      <c r="E153" s="141" t="s">
        <v>209</v>
      </c>
      <c r="F153" s="142">
        <f t="shared" si="2"/>
        <v>0</v>
      </c>
      <c r="G153" s="142">
        <f>SUM(G155:G158)</f>
        <v>0</v>
      </c>
      <c r="H153" s="154">
        <f>SUM(H155:H158)</f>
        <v>0</v>
      </c>
      <c r="I153" s="142">
        <f>SUM(I155:I158)</f>
        <v>0</v>
      </c>
    </row>
    <row r="154" spans="1:9" ht="40.5">
      <c r="A154" s="138"/>
      <c r="B154" s="139"/>
      <c r="C154" s="140"/>
      <c r="D154" s="140"/>
      <c r="E154" s="141" t="s">
        <v>362</v>
      </c>
      <c r="F154" s="142">
        <f t="shared" si="2"/>
        <v>0</v>
      </c>
      <c r="G154" s="143"/>
      <c r="H154" s="144"/>
      <c r="I154" s="145"/>
    </row>
    <row r="155" spans="1:9">
      <c r="A155" s="138"/>
      <c r="B155" s="139"/>
      <c r="C155" s="140"/>
      <c r="D155" s="140"/>
      <c r="E155" s="141" t="s">
        <v>363</v>
      </c>
      <c r="F155" s="142">
        <f t="shared" si="2"/>
        <v>0</v>
      </c>
      <c r="G155" s="143"/>
      <c r="H155" s="144"/>
      <c r="I155" s="145"/>
    </row>
    <row r="156" spans="1:9">
      <c r="A156" s="138"/>
      <c r="B156" s="139"/>
      <c r="C156" s="140"/>
      <c r="D156" s="140"/>
      <c r="E156" s="141"/>
      <c r="F156" s="142">
        <f t="shared" si="2"/>
        <v>0</v>
      </c>
      <c r="G156" s="143"/>
      <c r="H156" s="144"/>
      <c r="I156" s="145"/>
    </row>
    <row r="157" spans="1:9">
      <c r="A157" s="138"/>
      <c r="B157" s="139"/>
      <c r="C157" s="140"/>
      <c r="D157" s="140"/>
      <c r="E157" s="141"/>
      <c r="F157" s="142">
        <f t="shared" si="2"/>
        <v>0</v>
      </c>
      <c r="G157" s="143"/>
      <c r="H157" s="144"/>
      <c r="I157" s="145"/>
    </row>
    <row r="158" spans="1:9">
      <c r="A158" s="138"/>
      <c r="B158" s="139"/>
      <c r="C158" s="140"/>
      <c r="D158" s="140"/>
      <c r="E158" s="141" t="s">
        <v>363</v>
      </c>
      <c r="F158" s="142">
        <f t="shared" si="2"/>
        <v>0</v>
      </c>
      <c r="G158" s="143"/>
      <c r="H158" s="144"/>
      <c r="I158" s="145"/>
    </row>
    <row r="159" spans="1:9">
      <c r="A159" s="138">
        <v>2250</v>
      </c>
      <c r="B159" s="139" t="s">
        <v>63</v>
      </c>
      <c r="C159" s="140">
        <v>5</v>
      </c>
      <c r="D159" s="140">
        <v>0</v>
      </c>
      <c r="E159" s="146" t="s">
        <v>210</v>
      </c>
      <c r="F159" s="142">
        <f t="shared" si="2"/>
        <v>0</v>
      </c>
      <c r="G159" s="142">
        <f>G161</f>
        <v>0</v>
      </c>
      <c r="H159" s="154">
        <f>H161</f>
        <v>0</v>
      </c>
      <c r="I159" s="142">
        <f>I161</f>
        <v>0</v>
      </c>
    </row>
    <row r="160" spans="1:9" s="149" customFormat="1">
      <c r="A160" s="138"/>
      <c r="B160" s="139"/>
      <c r="C160" s="140"/>
      <c r="D160" s="140"/>
      <c r="E160" s="141" t="s">
        <v>85</v>
      </c>
      <c r="F160" s="142">
        <f t="shared" si="2"/>
        <v>0</v>
      </c>
      <c r="G160" s="151"/>
      <c r="H160" s="152"/>
      <c r="I160" s="153"/>
    </row>
    <row r="161" spans="1:9">
      <c r="A161" s="138">
        <v>2251</v>
      </c>
      <c r="B161" s="139" t="s">
        <v>63</v>
      </c>
      <c r="C161" s="140">
        <v>5</v>
      </c>
      <c r="D161" s="140">
        <v>1</v>
      </c>
      <c r="E161" s="141" t="s">
        <v>210</v>
      </c>
      <c r="F161" s="142">
        <f t="shared" si="2"/>
        <v>0</v>
      </c>
      <c r="G161" s="142">
        <f>SUM(G163:G166)</f>
        <v>0</v>
      </c>
      <c r="H161" s="154">
        <f>SUM(H163:H166)</f>
        <v>0</v>
      </c>
      <c r="I161" s="142">
        <f>SUM(I163:I166)</f>
        <v>0</v>
      </c>
    </row>
    <row r="162" spans="1:9" ht="40.5">
      <c r="A162" s="138"/>
      <c r="B162" s="139"/>
      <c r="C162" s="140"/>
      <c r="D162" s="140"/>
      <c r="E162" s="141" t="s">
        <v>362</v>
      </c>
      <c r="F162" s="142">
        <f t="shared" si="2"/>
        <v>0</v>
      </c>
      <c r="G162" s="143"/>
      <c r="H162" s="144"/>
      <c r="I162" s="145"/>
    </row>
    <row r="163" spans="1:9">
      <c r="A163" s="138"/>
      <c r="B163" s="139"/>
      <c r="C163" s="140"/>
      <c r="D163" s="140"/>
      <c r="E163" s="141" t="s">
        <v>363</v>
      </c>
      <c r="F163" s="142">
        <f t="shared" si="2"/>
        <v>0</v>
      </c>
      <c r="G163" s="143"/>
      <c r="H163" s="144"/>
      <c r="I163" s="145"/>
    </row>
    <row r="164" spans="1:9">
      <c r="A164" s="138"/>
      <c r="B164" s="139"/>
      <c r="C164" s="140"/>
      <c r="D164" s="140"/>
      <c r="E164" s="141"/>
      <c r="F164" s="142">
        <f t="shared" si="2"/>
        <v>0</v>
      </c>
      <c r="G164" s="143"/>
      <c r="H164" s="144"/>
      <c r="I164" s="145"/>
    </row>
    <row r="165" spans="1:9">
      <c r="A165" s="138"/>
      <c r="B165" s="139"/>
      <c r="C165" s="140"/>
      <c r="D165" s="140"/>
      <c r="E165" s="141"/>
      <c r="F165" s="142">
        <f t="shared" si="2"/>
        <v>0</v>
      </c>
      <c r="G165" s="143"/>
      <c r="H165" s="144"/>
      <c r="I165" s="145"/>
    </row>
    <row r="166" spans="1:9">
      <c r="A166" s="138"/>
      <c r="B166" s="139"/>
      <c r="C166" s="140"/>
      <c r="D166" s="140"/>
      <c r="E166" s="141" t="s">
        <v>363</v>
      </c>
      <c r="F166" s="142">
        <f t="shared" si="2"/>
        <v>0</v>
      </c>
      <c r="G166" s="143"/>
      <c r="H166" s="144"/>
      <c r="I166" s="145"/>
    </row>
    <row r="167" spans="1:9" s="137" customFormat="1" ht="54">
      <c r="A167" s="166">
        <v>2300</v>
      </c>
      <c r="B167" s="139" t="s">
        <v>64</v>
      </c>
      <c r="C167" s="140">
        <v>0</v>
      </c>
      <c r="D167" s="140">
        <v>0</v>
      </c>
      <c r="E167" s="125" t="s">
        <v>418</v>
      </c>
      <c r="F167" s="142">
        <f t="shared" si="2"/>
        <v>0</v>
      </c>
      <c r="G167" s="166"/>
      <c r="H167" s="167"/>
      <c r="I167" s="142">
        <v>0</v>
      </c>
    </row>
    <row r="168" spans="1:9">
      <c r="A168" s="138"/>
      <c r="B168" s="139"/>
      <c r="C168" s="140"/>
      <c r="D168" s="140"/>
      <c r="E168" s="141" t="s">
        <v>177</v>
      </c>
      <c r="F168" s="142">
        <f t="shared" si="2"/>
        <v>0</v>
      </c>
      <c r="G168" s="143"/>
      <c r="H168" s="144"/>
      <c r="I168" s="145"/>
    </row>
    <row r="169" spans="1:9">
      <c r="A169" s="138">
        <v>2310</v>
      </c>
      <c r="B169" s="139" t="s">
        <v>64</v>
      </c>
      <c r="C169" s="140">
        <v>1</v>
      </c>
      <c r="D169" s="140">
        <v>0</v>
      </c>
      <c r="E169" s="146" t="s">
        <v>211</v>
      </c>
      <c r="F169" s="142">
        <f t="shared" si="2"/>
        <v>0</v>
      </c>
      <c r="G169" s="143"/>
      <c r="H169" s="144"/>
      <c r="I169" s="145"/>
    </row>
    <row r="170" spans="1:9" s="149" customFormat="1" hidden="1">
      <c r="A170" s="138"/>
      <c r="B170" s="139"/>
      <c r="C170" s="140"/>
      <c r="D170" s="140"/>
      <c r="E170" s="141" t="s">
        <v>85</v>
      </c>
      <c r="F170" s="142">
        <f t="shared" si="2"/>
        <v>0</v>
      </c>
      <c r="G170" s="151"/>
      <c r="H170" s="152"/>
      <c r="I170" s="153"/>
    </row>
    <row r="171" spans="1:9" hidden="1">
      <c r="A171" s="138">
        <v>2311</v>
      </c>
      <c r="B171" s="139" t="s">
        <v>64</v>
      </c>
      <c r="C171" s="140">
        <v>1</v>
      </c>
      <c r="D171" s="140">
        <v>1</v>
      </c>
      <c r="E171" s="141" t="s">
        <v>212</v>
      </c>
      <c r="F171" s="142">
        <f t="shared" si="2"/>
        <v>0</v>
      </c>
      <c r="G171" s="143"/>
      <c r="H171" s="144"/>
      <c r="I171" s="145"/>
    </row>
    <row r="172" spans="1:9" ht="40.5" hidden="1">
      <c r="A172" s="138"/>
      <c r="B172" s="139"/>
      <c r="C172" s="140"/>
      <c r="D172" s="140"/>
      <c r="E172" s="141" t="s">
        <v>362</v>
      </c>
      <c r="F172" s="142">
        <f t="shared" si="2"/>
        <v>0</v>
      </c>
      <c r="G172" s="143"/>
      <c r="H172" s="144"/>
      <c r="I172" s="145"/>
    </row>
    <row r="173" spans="1:9" hidden="1">
      <c r="A173" s="138"/>
      <c r="B173" s="139"/>
      <c r="C173" s="140"/>
      <c r="D173" s="140"/>
      <c r="E173" s="141" t="s">
        <v>363</v>
      </c>
      <c r="F173" s="142">
        <f t="shared" si="2"/>
        <v>0</v>
      </c>
      <c r="G173" s="143"/>
      <c r="H173" s="144"/>
      <c r="I173" s="145"/>
    </row>
    <row r="174" spans="1:9" hidden="1">
      <c r="A174" s="138"/>
      <c r="B174" s="139"/>
      <c r="C174" s="140"/>
      <c r="D174" s="140"/>
      <c r="E174" s="141" t="s">
        <v>363</v>
      </c>
      <c r="F174" s="142">
        <f t="shared" si="2"/>
        <v>0</v>
      </c>
      <c r="G174" s="143"/>
      <c r="H174" s="144"/>
      <c r="I174" s="145"/>
    </row>
    <row r="175" spans="1:9" hidden="1">
      <c r="A175" s="138">
        <v>2312</v>
      </c>
      <c r="B175" s="139" t="s">
        <v>64</v>
      </c>
      <c r="C175" s="140">
        <v>1</v>
      </c>
      <c r="D175" s="140">
        <v>2</v>
      </c>
      <c r="E175" s="141" t="s">
        <v>213</v>
      </c>
      <c r="F175" s="142">
        <f t="shared" si="2"/>
        <v>0</v>
      </c>
      <c r="G175" s="143"/>
      <c r="H175" s="144"/>
      <c r="I175" s="145"/>
    </row>
    <row r="176" spans="1:9" ht="40.5" hidden="1">
      <c r="A176" s="138"/>
      <c r="B176" s="139"/>
      <c r="C176" s="140"/>
      <c r="D176" s="140"/>
      <c r="E176" s="141" t="s">
        <v>362</v>
      </c>
      <c r="F176" s="142">
        <f t="shared" si="2"/>
        <v>0</v>
      </c>
      <c r="G176" s="143"/>
      <c r="H176" s="144"/>
      <c r="I176" s="145"/>
    </row>
    <row r="177" spans="1:9" hidden="1">
      <c r="A177" s="138"/>
      <c r="B177" s="139"/>
      <c r="C177" s="140"/>
      <c r="D177" s="140"/>
      <c r="E177" s="141" t="s">
        <v>363</v>
      </c>
      <c r="F177" s="142">
        <f t="shared" si="2"/>
        <v>0</v>
      </c>
      <c r="G177" s="143"/>
      <c r="H177" s="144"/>
      <c r="I177" s="145"/>
    </row>
    <row r="178" spans="1:9" hidden="1">
      <c r="A178" s="138"/>
      <c r="B178" s="139"/>
      <c r="C178" s="140"/>
      <c r="D178" s="140"/>
      <c r="E178" s="141" t="s">
        <v>363</v>
      </c>
      <c r="F178" s="142">
        <f t="shared" si="2"/>
        <v>0</v>
      </c>
      <c r="G178" s="143"/>
      <c r="H178" s="144"/>
      <c r="I178" s="145"/>
    </row>
    <row r="179" spans="1:9" hidden="1">
      <c r="A179" s="138">
        <v>2313</v>
      </c>
      <c r="B179" s="139" t="s">
        <v>64</v>
      </c>
      <c r="C179" s="140">
        <v>1</v>
      </c>
      <c r="D179" s="140">
        <v>3</v>
      </c>
      <c r="E179" s="141" t="s">
        <v>214</v>
      </c>
      <c r="F179" s="142">
        <f t="shared" si="2"/>
        <v>0</v>
      </c>
      <c r="G179" s="143"/>
      <c r="H179" s="144"/>
      <c r="I179" s="145"/>
    </row>
    <row r="180" spans="1:9" ht="40.5" hidden="1">
      <c r="A180" s="138"/>
      <c r="B180" s="139"/>
      <c r="C180" s="140"/>
      <c r="D180" s="140"/>
      <c r="E180" s="141" t="s">
        <v>362</v>
      </c>
      <c r="F180" s="142">
        <f t="shared" si="2"/>
        <v>0</v>
      </c>
      <c r="G180" s="143"/>
      <c r="H180" s="144"/>
      <c r="I180" s="145"/>
    </row>
    <row r="181" spans="1:9" hidden="1">
      <c r="A181" s="138"/>
      <c r="B181" s="139"/>
      <c r="C181" s="140"/>
      <c r="D181" s="140"/>
      <c r="E181" s="141" t="s">
        <v>363</v>
      </c>
      <c r="F181" s="142">
        <f t="shared" si="2"/>
        <v>0</v>
      </c>
      <c r="G181" s="143"/>
      <c r="H181" s="144"/>
      <c r="I181" s="145"/>
    </row>
    <row r="182" spans="1:9" hidden="1">
      <c r="A182" s="138"/>
      <c r="B182" s="139"/>
      <c r="C182" s="140"/>
      <c r="D182" s="140"/>
      <c r="E182" s="141" t="s">
        <v>363</v>
      </c>
      <c r="F182" s="142">
        <f t="shared" si="2"/>
        <v>0</v>
      </c>
      <c r="G182" s="143"/>
      <c r="H182" s="144"/>
      <c r="I182" s="145"/>
    </row>
    <row r="183" spans="1:9">
      <c r="A183" s="138">
        <v>2320</v>
      </c>
      <c r="B183" s="139" t="s">
        <v>64</v>
      </c>
      <c r="C183" s="140">
        <v>2</v>
      </c>
      <c r="D183" s="140">
        <v>0</v>
      </c>
      <c r="E183" s="146" t="s">
        <v>215</v>
      </c>
      <c r="F183" s="142">
        <f t="shared" si="2"/>
        <v>0</v>
      </c>
      <c r="G183" s="143"/>
      <c r="H183" s="144"/>
      <c r="I183" s="145"/>
    </row>
    <row r="184" spans="1:9" s="149" customFormat="1" ht="10.5" hidden="1" customHeight="1">
      <c r="A184" s="138"/>
      <c r="B184" s="139"/>
      <c r="C184" s="140"/>
      <c r="D184" s="140"/>
      <c r="E184" s="141" t="s">
        <v>85</v>
      </c>
      <c r="F184" s="142">
        <f t="shared" si="2"/>
        <v>0</v>
      </c>
      <c r="G184" s="151"/>
      <c r="H184" s="152"/>
      <c r="I184" s="153"/>
    </row>
    <row r="185" spans="1:9" hidden="1">
      <c r="A185" s="138">
        <v>2321</v>
      </c>
      <c r="B185" s="139" t="s">
        <v>64</v>
      </c>
      <c r="C185" s="140">
        <v>2</v>
      </c>
      <c r="D185" s="140">
        <v>1</v>
      </c>
      <c r="E185" s="141" t="s">
        <v>216</v>
      </c>
      <c r="F185" s="142">
        <f t="shared" si="2"/>
        <v>0</v>
      </c>
      <c r="G185" s="143"/>
      <c r="H185" s="144"/>
      <c r="I185" s="145"/>
    </row>
    <row r="186" spans="1:9" ht="40.5" hidden="1">
      <c r="A186" s="138"/>
      <c r="B186" s="139"/>
      <c r="C186" s="140"/>
      <c r="D186" s="140"/>
      <c r="E186" s="141" t="s">
        <v>362</v>
      </c>
      <c r="F186" s="142">
        <f t="shared" si="2"/>
        <v>0</v>
      </c>
      <c r="G186" s="143"/>
      <c r="H186" s="144"/>
      <c r="I186" s="145"/>
    </row>
    <row r="187" spans="1:9" hidden="1">
      <c r="A187" s="138"/>
      <c r="B187" s="139"/>
      <c r="C187" s="140"/>
      <c r="D187" s="140"/>
      <c r="E187" s="141" t="s">
        <v>363</v>
      </c>
      <c r="F187" s="142">
        <f t="shared" si="2"/>
        <v>0</v>
      </c>
      <c r="G187" s="143"/>
      <c r="H187" s="144"/>
      <c r="I187" s="145"/>
    </row>
    <row r="188" spans="1:9" hidden="1">
      <c r="A188" s="138"/>
      <c r="B188" s="139"/>
      <c r="C188" s="140"/>
      <c r="D188" s="140"/>
      <c r="E188" s="141" t="s">
        <v>363</v>
      </c>
      <c r="F188" s="142">
        <f t="shared" si="2"/>
        <v>0</v>
      </c>
      <c r="G188" s="143"/>
      <c r="H188" s="144"/>
      <c r="I188" s="145"/>
    </row>
    <row r="189" spans="1:9" ht="27">
      <c r="A189" s="138">
        <v>2330</v>
      </c>
      <c r="B189" s="139" t="s">
        <v>64</v>
      </c>
      <c r="C189" s="140">
        <v>3</v>
      </c>
      <c r="D189" s="140">
        <v>0</v>
      </c>
      <c r="E189" s="146" t="s">
        <v>217</v>
      </c>
      <c r="F189" s="142">
        <f t="shared" si="2"/>
        <v>0</v>
      </c>
      <c r="G189" s="143"/>
      <c r="H189" s="144"/>
      <c r="I189" s="145"/>
    </row>
    <row r="190" spans="1:9" s="149" customFormat="1" hidden="1">
      <c r="A190" s="138"/>
      <c r="B190" s="139"/>
      <c r="C190" s="140"/>
      <c r="D190" s="140"/>
      <c r="E190" s="141" t="s">
        <v>85</v>
      </c>
      <c r="F190" s="142">
        <f t="shared" si="2"/>
        <v>0</v>
      </c>
      <c r="G190" s="151"/>
      <c r="H190" s="152"/>
      <c r="I190" s="153"/>
    </row>
    <row r="191" spans="1:9" hidden="1">
      <c r="A191" s="138">
        <v>2331</v>
      </c>
      <c r="B191" s="139" t="s">
        <v>64</v>
      </c>
      <c r="C191" s="140">
        <v>3</v>
      </c>
      <c r="D191" s="140">
        <v>1</v>
      </c>
      <c r="E191" s="141" t="s">
        <v>218</v>
      </c>
      <c r="F191" s="142">
        <f t="shared" si="2"/>
        <v>0</v>
      </c>
      <c r="G191" s="143"/>
      <c r="H191" s="144"/>
      <c r="I191" s="145"/>
    </row>
    <row r="192" spans="1:9" ht="40.5" hidden="1">
      <c r="A192" s="138"/>
      <c r="B192" s="139"/>
      <c r="C192" s="140"/>
      <c r="D192" s="140"/>
      <c r="E192" s="141" t="s">
        <v>362</v>
      </c>
      <c r="F192" s="142">
        <f t="shared" ref="F192:F217" si="3">I192+H192</f>
        <v>0</v>
      </c>
      <c r="G192" s="143"/>
      <c r="H192" s="144"/>
      <c r="I192" s="145"/>
    </row>
    <row r="193" spans="1:9" hidden="1">
      <c r="A193" s="138"/>
      <c r="B193" s="139"/>
      <c r="C193" s="140"/>
      <c r="D193" s="140"/>
      <c r="E193" s="141" t="s">
        <v>363</v>
      </c>
      <c r="F193" s="142">
        <f t="shared" si="3"/>
        <v>0</v>
      </c>
      <c r="G193" s="143"/>
      <c r="H193" s="144"/>
      <c r="I193" s="145"/>
    </row>
    <row r="194" spans="1:9" hidden="1">
      <c r="A194" s="138"/>
      <c r="B194" s="139"/>
      <c r="C194" s="140"/>
      <c r="D194" s="140"/>
      <c r="E194" s="141" t="s">
        <v>363</v>
      </c>
      <c r="F194" s="142">
        <f t="shared" si="3"/>
        <v>0</v>
      </c>
      <c r="G194" s="143"/>
      <c r="H194" s="144"/>
      <c r="I194" s="145"/>
    </row>
    <row r="195" spans="1:9" hidden="1">
      <c r="A195" s="138">
        <v>2332</v>
      </c>
      <c r="B195" s="139" t="s">
        <v>64</v>
      </c>
      <c r="C195" s="140">
        <v>3</v>
      </c>
      <c r="D195" s="140">
        <v>2</v>
      </c>
      <c r="E195" s="141" t="s">
        <v>219</v>
      </c>
      <c r="F195" s="142">
        <f t="shared" si="3"/>
        <v>0</v>
      </c>
      <c r="G195" s="143"/>
      <c r="H195" s="144"/>
      <c r="I195" s="145"/>
    </row>
    <row r="196" spans="1:9" ht="40.5" hidden="1">
      <c r="A196" s="138"/>
      <c r="B196" s="139"/>
      <c r="C196" s="140"/>
      <c r="D196" s="140"/>
      <c r="E196" s="141" t="s">
        <v>362</v>
      </c>
      <c r="F196" s="142">
        <f t="shared" si="3"/>
        <v>0</v>
      </c>
      <c r="G196" s="143"/>
      <c r="H196" s="144"/>
      <c r="I196" s="145"/>
    </row>
    <row r="197" spans="1:9" hidden="1">
      <c r="A197" s="138"/>
      <c r="B197" s="139"/>
      <c r="C197" s="140"/>
      <c r="D197" s="140"/>
      <c r="E197" s="141" t="s">
        <v>363</v>
      </c>
      <c r="F197" s="142">
        <f t="shared" si="3"/>
        <v>0</v>
      </c>
      <c r="G197" s="143"/>
      <c r="H197" s="144"/>
      <c r="I197" s="145"/>
    </row>
    <row r="198" spans="1:9" hidden="1">
      <c r="A198" s="138"/>
      <c r="B198" s="139"/>
      <c r="C198" s="140"/>
      <c r="D198" s="140"/>
      <c r="E198" s="141" t="s">
        <v>363</v>
      </c>
      <c r="F198" s="142">
        <f t="shared" si="3"/>
        <v>0</v>
      </c>
      <c r="G198" s="143"/>
      <c r="H198" s="144"/>
      <c r="I198" s="145"/>
    </row>
    <row r="199" spans="1:9">
      <c r="A199" s="138">
        <v>2340</v>
      </c>
      <c r="B199" s="139" t="s">
        <v>64</v>
      </c>
      <c r="C199" s="140">
        <v>4</v>
      </c>
      <c r="D199" s="140">
        <v>0</v>
      </c>
      <c r="E199" s="146" t="s">
        <v>220</v>
      </c>
      <c r="F199" s="142">
        <f t="shared" si="3"/>
        <v>0</v>
      </c>
      <c r="G199" s="143"/>
      <c r="H199" s="144"/>
      <c r="I199" s="145"/>
    </row>
    <row r="200" spans="1:9" s="149" customFormat="1" ht="10.5" hidden="1" customHeight="1">
      <c r="A200" s="138"/>
      <c r="B200" s="139"/>
      <c r="C200" s="140"/>
      <c r="D200" s="140"/>
      <c r="E200" s="141" t="s">
        <v>85</v>
      </c>
      <c r="F200" s="142">
        <f t="shared" si="3"/>
        <v>0</v>
      </c>
      <c r="G200" s="151"/>
      <c r="H200" s="152"/>
      <c r="I200" s="153"/>
    </row>
    <row r="201" spans="1:9" hidden="1">
      <c r="A201" s="138">
        <v>2341</v>
      </c>
      <c r="B201" s="139" t="s">
        <v>64</v>
      </c>
      <c r="C201" s="140">
        <v>4</v>
      </c>
      <c r="D201" s="140">
        <v>1</v>
      </c>
      <c r="E201" s="141" t="s">
        <v>220</v>
      </c>
      <c r="F201" s="142">
        <f t="shared" si="3"/>
        <v>0</v>
      </c>
      <c r="G201" s="143"/>
      <c r="H201" s="144"/>
      <c r="I201" s="145"/>
    </row>
    <row r="202" spans="1:9" ht="40.5" hidden="1">
      <c r="A202" s="138"/>
      <c r="B202" s="139"/>
      <c r="C202" s="140"/>
      <c r="D202" s="140"/>
      <c r="E202" s="141" t="s">
        <v>362</v>
      </c>
      <c r="F202" s="142">
        <f t="shared" si="3"/>
        <v>0</v>
      </c>
      <c r="G202" s="143"/>
      <c r="H202" s="144"/>
      <c r="I202" s="145"/>
    </row>
    <row r="203" spans="1:9" hidden="1">
      <c r="A203" s="138"/>
      <c r="B203" s="139"/>
      <c r="C203" s="140"/>
      <c r="D203" s="140"/>
      <c r="E203" s="141" t="s">
        <v>363</v>
      </c>
      <c r="F203" s="142">
        <f t="shared" si="3"/>
        <v>0</v>
      </c>
      <c r="G203" s="143"/>
      <c r="H203" s="144"/>
      <c r="I203" s="145"/>
    </row>
    <row r="204" spans="1:9" hidden="1">
      <c r="A204" s="138"/>
      <c r="B204" s="139"/>
      <c r="C204" s="140"/>
      <c r="D204" s="140"/>
      <c r="E204" s="141" t="s">
        <v>363</v>
      </c>
      <c r="F204" s="142">
        <f t="shared" si="3"/>
        <v>0</v>
      </c>
      <c r="G204" s="143"/>
      <c r="H204" s="144"/>
      <c r="I204" s="145"/>
    </row>
    <row r="205" spans="1:9" ht="15" customHeight="1">
      <c r="A205" s="138">
        <v>2350</v>
      </c>
      <c r="B205" s="139" t="s">
        <v>64</v>
      </c>
      <c r="C205" s="140">
        <v>5</v>
      </c>
      <c r="D205" s="140">
        <v>0</v>
      </c>
      <c r="E205" s="146" t="s">
        <v>221</v>
      </c>
      <c r="F205" s="142">
        <f t="shared" si="3"/>
        <v>0</v>
      </c>
      <c r="G205" s="143"/>
      <c r="H205" s="144"/>
      <c r="I205" s="145"/>
    </row>
    <row r="206" spans="1:9" s="149" customFormat="1" hidden="1">
      <c r="A206" s="138"/>
      <c r="B206" s="139"/>
      <c r="C206" s="140"/>
      <c r="D206" s="140"/>
      <c r="E206" s="141" t="s">
        <v>85</v>
      </c>
      <c r="F206" s="142">
        <f t="shared" si="3"/>
        <v>0</v>
      </c>
      <c r="G206" s="151"/>
      <c r="H206" s="152"/>
      <c r="I206" s="153"/>
    </row>
    <row r="207" spans="1:9" hidden="1">
      <c r="A207" s="138">
        <v>2351</v>
      </c>
      <c r="B207" s="139" t="s">
        <v>64</v>
      </c>
      <c r="C207" s="140">
        <v>5</v>
      </c>
      <c r="D207" s="140">
        <v>1</v>
      </c>
      <c r="E207" s="141" t="s">
        <v>222</v>
      </c>
      <c r="F207" s="142">
        <f t="shared" si="3"/>
        <v>0</v>
      </c>
      <c r="G207" s="143"/>
      <c r="H207" s="144"/>
      <c r="I207" s="145"/>
    </row>
    <row r="208" spans="1:9" ht="40.5" hidden="1">
      <c r="A208" s="138"/>
      <c r="B208" s="139"/>
      <c r="C208" s="140"/>
      <c r="D208" s="140"/>
      <c r="E208" s="141" t="s">
        <v>362</v>
      </c>
      <c r="F208" s="142">
        <f t="shared" si="3"/>
        <v>0</v>
      </c>
      <c r="G208" s="143"/>
      <c r="H208" s="144"/>
      <c r="I208" s="145"/>
    </row>
    <row r="209" spans="1:9" hidden="1">
      <c r="A209" s="138"/>
      <c r="B209" s="139"/>
      <c r="C209" s="140"/>
      <c r="D209" s="140"/>
      <c r="E209" s="141" t="s">
        <v>363</v>
      </c>
      <c r="F209" s="142">
        <f t="shared" si="3"/>
        <v>0</v>
      </c>
      <c r="G209" s="143"/>
      <c r="H209" s="144"/>
      <c r="I209" s="145"/>
    </row>
    <row r="210" spans="1:9" hidden="1">
      <c r="A210" s="138"/>
      <c r="B210" s="139"/>
      <c r="C210" s="140"/>
      <c r="D210" s="140"/>
      <c r="E210" s="141" t="s">
        <v>363</v>
      </c>
      <c r="F210" s="142">
        <f t="shared" si="3"/>
        <v>0</v>
      </c>
      <c r="G210" s="143"/>
      <c r="H210" s="144"/>
      <c r="I210" s="145"/>
    </row>
    <row r="211" spans="1:9" ht="33" customHeight="1">
      <c r="A211" s="138">
        <v>2360</v>
      </c>
      <c r="B211" s="139" t="s">
        <v>64</v>
      </c>
      <c r="C211" s="140">
        <v>6</v>
      </c>
      <c r="D211" s="140">
        <v>0</v>
      </c>
      <c r="E211" s="146" t="s">
        <v>223</v>
      </c>
      <c r="F211" s="142">
        <f t="shared" si="3"/>
        <v>0</v>
      </c>
      <c r="G211" s="143"/>
      <c r="H211" s="144"/>
      <c r="I211" s="145"/>
    </row>
    <row r="212" spans="1:9" s="149" customFormat="1" ht="10.5" hidden="1" customHeight="1">
      <c r="A212" s="138"/>
      <c r="B212" s="139"/>
      <c r="C212" s="140"/>
      <c r="D212" s="140"/>
      <c r="E212" s="141" t="s">
        <v>85</v>
      </c>
      <c r="F212" s="142">
        <f t="shared" si="3"/>
        <v>0</v>
      </c>
      <c r="G212" s="151"/>
      <c r="H212" s="152"/>
      <c r="I212" s="153"/>
    </row>
    <row r="213" spans="1:9" ht="27" hidden="1">
      <c r="A213" s="138">
        <v>2361</v>
      </c>
      <c r="B213" s="139" t="s">
        <v>64</v>
      </c>
      <c r="C213" s="140">
        <v>6</v>
      </c>
      <c r="D213" s="140">
        <v>1</v>
      </c>
      <c r="E213" s="141" t="s">
        <v>223</v>
      </c>
      <c r="F213" s="142">
        <f t="shared" si="3"/>
        <v>0</v>
      </c>
      <c r="G213" s="143"/>
      <c r="H213" s="144"/>
      <c r="I213" s="145"/>
    </row>
    <row r="214" spans="1:9" ht="40.5" hidden="1">
      <c r="A214" s="138"/>
      <c r="B214" s="139"/>
      <c r="C214" s="140"/>
      <c r="D214" s="140"/>
      <c r="E214" s="141" t="s">
        <v>362</v>
      </c>
      <c r="F214" s="142">
        <f t="shared" si="3"/>
        <v>0</v>
      </c>
      <c r="G214" s="143"/>
      <c r="H214" s="144"/>
      <c r="I214" s="145"/>
    </row>
    <row r="215" spans="1:9" hidden="1">
      <c r="A215" s="138"/>
      <c r="B215" s="139"/>
      <c r="C215" s="140"/>
      <c r="D215" s="140"/>
      <c r="E215" s="141" t="s">
        <v>363</v>
      </c>
      <c r="F215" s="142">
        <f t="shared" si="3"/>
        <v>0</v>
      </c>
      <c r="G215" s="143"/>
      <c r="H215" s="144"/>
      <c r="I215" s="145"/>
    </row>
    <row r="216" spans="1:9" hidden="1">
      <c r="A216" s="138"/>
      <c r="B216" s="139"/>
      <c r="C216" s="140"/>
      <c r="D216" s="140"/>
      <c r="E216" s="141" t="s">
        <v>363</v>
      </c>
      <c r="F216" s="142">
        <f t="shared" si="3"/>
        <v>0</v>
      </c>
      <c r="G216" s="143"/>
      <c r="H216" s="144"/>
      <c r="I216" s="145"/>
    </row>
    <row r="217" spans="1:9" ht="29.25" customHeight="1">
      <c r="A217" s="138">
        <v>2370</v>
      </c>
      <c r="B217" s="139" t="s">
        <v>64</v>
      </c>
      <c r="C217" s="140">
        <v>7</v>
      </c>
      <c r="D217" s="140">
        <v>0</v>
      </c>
      <c r="E217" s="146" t="s">
        <v>225</v>
      </c>
      <c r="F217" s="142">
        <f t="shared" si="3"/>
        <v>0</v>
      </c>
      <c r="G217" s="143"/>
      <c r="H217" s="144"/>
      <c r="I217" s="145"/>
    </row>
    <row r="218" spans="1:9" s="149" customFormat="1" hidden="1">
      <c r="A218" s="138"/>
      <c r="B218" s="139"/>
      <c r="C218" s="140"/>
      <c r="D218" s="140"/>
      <c r="E218" s="141" t="s">
        <v>85</v>
      </c>
      <c r="F218" s="142">
        <f t="shared" ref="F218:F222" si="4">G218+H218</f>
        <v>0</v>
      </c>
      <c r="G218" s="151"/>
      <c r="H218" s="152"/>
      <c r="I218" s="153"/>
    </row>
    <row r="219" spans="1:9" ht="27" hidden="1">
      <c r="A219" s="138">
        <v>2371</v>
      </c>
      <c r="B219" s="139" t="s">
        <v>64</v>
      </c>
      <c r="C219" s="140">
        <v>7</v>
      </c>
      <c r="D219" s="140">
        <v>1</v>
      </c>
      <c r="E219" s="141" t="s">
        <v>225</v>
      </c>
      <c r="F219" s="142">
        <f t="shared" si="4"/>
        <v>0</v>
      </c>
      <c r="G219" s="143"/>
      <c r="H219" s="144"/>
      <c r="I219" s="145"/>
    </row>
    <row r="220" spans="1:9" ht="40.5" hidden="1">
      <c r="A220" s="138"/>
      <c r="B220" s="139"/>
      <c r="C220" s="140"/>
      <c r="D220" s="140"/>
      <c r="E220" s="141" t="s">
        <v>362</v>
      </c>
      <c r="F220" s="142">
        <f t="shared" si="4"/>
        <v>0</v>
      </c>
      <c r="G220" s="143"/>
      <c r="H220" s="144"/>
      <c r="I220" s="145"/>
    </row>
    <row r="221" spans="1:9" hidden="1">
      <c r="A221" s="138"/>
      <c r="B221" s="139"/>
      <c r="C221" s="140"/>
      <c r="D221" s="140"/>
      <c r="E221" s="141" t="s">
        <v>363</v>
      </c>
      <c r="F221" s="142">
        <f t="shared" si="4"/>
        <v>0</v>
      </c>
      <c r="G221" s="143"/>
      <c r="H221" s="144"/>
      <c r="I221" s="145"/>
    </row>
    <row r="222" spans="1:9" hidden="1">
      <c r="A222" s="138"/>
      <c r="B222" s="139"/>
      <c r="C222" s="140"/>
      <c r="D222" s="140"/>
      <c r="E222" s="141" t="s">
        <v>363</v>
      </c>
      <c r="F222" s="142">
        <f t="shared" si="4"/>
        <v>0</v>
      </c>
      <c r="G222" s="143"/>
      <c r="H222" s="144"/>
      <c r="I222" s="145"/>
    </row>
    <row r="223" spans="1:9" s="137" customFormat="1" ht="52.5" customHeight="1">
      <c r="A223" s="132">
        <v>2400</v>
      </c>
      <c r="B223" s="133" t="s">
        <v>65</v>
      </c>
      <c r="C223" s="134">
        <v>0</v>
      </c>
      <c r="D223" s="134">
        <v>0</v>
      </c>
      <c r="E223" s="135" t="s">
        <v>405</v>
      </c>
      <c r="F223" s="136">
        <f>I223+H223</f>
        <v>236200.95600000001</v>
      </c>
      <c r="G223" s="136">
        <f>G225+G239+G265+G285+G305+G341+G349+G375+G401</f>
        <v>0</v>
      </c>
      <c r="H223" s="136">
        <f>H225+H239+H265+H285+H305+H341+H349+H375+H401</f>
        <v>118100.8</v>
      </c>
      <c r="I223" s="136">
        <f>I225+I239+I265+I285+I305+I341+I349+I375+I401</f>
        <v>118100.156</v>
      </c>
    </row>
    <row r="224" spans="1:9" ht="15" customHeight="1">
      <c r="A224" s="138"/>
      <c r="B224" s="139"/>
      <c r="C224" s="140"/>
      <c r="D224" s="140"/>
      <c r="E224" s="141" t="s">
        <v>177</v>
      </c>
      <c r="F224" s="142"/>
      <c r="G224" s="143"/>
      <c r="H224" s="144"/>
      <c r="I224" s="145"/>
    </row>
    <row r="225" spans="1:10" ht="36.75" customHeight="1">
      <c r="A225" s="138">
        <v>2410</v>
      </c>
      <c r="B225" s="139" t="s">
        <v>65</v>
      </c>
      <c r="C225" s="140">
        <v>1</v>
      </c>
      <c r="D225" s="140">
        <v>0</v>
      </c>
      <c r="E225" s="146" t="s">
        <v>226</v>
      </c>
      <c r="F225" s="142">
        <f>I225+H225</f>
        <v>0</v>
      </c>
      <c r="G225" s="142">
        <f>G227+G233</f>
        <v>0</v>
      </c>
      <c r="H225" s="154">
        <f>H227+H233</f>
        <v>0</v>
      </c>
      <c r="I225" s="142">
        <f>I227+I233</f>
        <v>0</v>
      </c>
    </row>
    <row r="226" spans="1:10" s="149" customFormat="1" ht="12" customHeight="1">
      <c r="A226" s="138"/>
      <c r="B226" s="139"/>
      <c r="C226" s="140"/>
      <c r="D226" s="140"/>
      <c r="E226" s="141" t="s">
        <v>85</v>
      </c>
      <c r="F226" s="142">
        <f t="shared" ref="F226:F289" si="5">I226+H226</f>
        <v>0</v>
      </c>
      <c r="G226" s="151"/>
      <c r="H226" s="152"/>
      <c r="I226" s="153"/>
    </row>
    <row r="227" spans="1:10" ht="32.25" customHeight="1">
      <c r="A227" s="138">
        <v>2411</v>
      </c>
      <c r="B227" s="139" t="s">
        <v>65</v>
      </c>
      <c r="C227" s="140">
        <v>1</v>
      </c>
      <c r="D227" s="140">
        <v>1</v>
      </c>
      <c r="E227" s="141" t="s">
        <v>227</v>
      </c>
      <c r="F227" s="142">
        <f t="shared" si="5"/>
        <v>0</v>
      </c>
      <c r="G227" s="142">
        <f>SUM(G229:G232)</f>
        <v>0</v>
      </c>
      <c r="H227" s="154">
        <f>SUM(H229:H232)</f>
        <v>0</v>
      </c>
      <c r="I227" s="142">
        <f>SUM(I229:I232)</f>
        <v>0</v>
      </c>
    </row>
    <row r="228" spans="1:10" ht="40.5">
      <c r="A228" s="138"/>
      <c r="B228" s="139"/>
      <c r="C228" s="140"/>
      <c r="D228" s="140"/>
      <c r="E228" s="141" t="s">
        <v>362</v>
      </c>
      <c r="F228" s="142">
        <f t="shared" si="5"/>
        <v>0</v>
      </c>
      <c r="G228" s="143"/>
      <c r="H228" s="144"/>
      <c r="I228" s="145"/>
    </row>
    <row r="229" spans="1:10">
      <c r="A229" s="138"/>
      <c r="B229" s="139"/>
      <c r="C229" s="140"/>
      <c r="D229" s="140"/>
      <c r="E229" s="141" t="s">
        <v>363</v>
      </c>
      <c r="F229" s="142">
        <f t="shared" si="5"/>
        <v>0</v>
      </c>
      <c r="G229" s="143"/>
      <c r="H229" s="144"/>
      <c r="I229" s="145"/>
    </row>
    <row r="230" spans="1:10">
      <c r="A230" s="138"/>
      <c r="B230" s="139"/>
      <c r="C230" s="140"/>
      <c r="D230" s="140"/>
      <c r="E230" s="141"/>
      <c r="F230" s="142">
        <f t="shared" si="5"/>
        <v>0</v>
      </c>
      <c r="G230" s="143"/>
      <c r="H230" s="144"/>
      <c r="I230" s="145"/>
    </row>
    <row r="231" spans="1:10">
      <c r="A231" s="138"/>
      <c r="B231" s="139"/>
      <c r="C231" s="140"/>
      <c r="D231" s="140"/>
      <c r="E231" s="141"/>
      <c r="F231" s="142">
        <f t="shared" si="5"/>
        <v>0</v>
      </c>
      <c r="G231" s="143"/>
      <c r="H231" s="144"/>
      <c r="I231" s="145"/>
    </row>
    <row r="232" spans="1:10">
      <c r="A232" s="138"/>
      <c r="B232" s="139"/>
      <c r="C232" s="140"/>
      <c r="D232" s="140"/>
      <c r="E232" s="141" t="s">
        <v>363</v>
      </c>
      <c r="F232" s="142">
        <f t="shared" si="5"/>
        <v>0</v>
      </c>
      <c r="G232" s="143"/>
      <c r="H232" s="144"/>
      <c r="I232" s="145"/>
    </row>
    <row r="233" spans="1:10" ht="27">
      <c r="A233" s="138">
        <v>2412</v>
      </c>
      <c r="B233" s="139" t="s">
        <v>65</v>
      </c>
      <c r="C233" s="140">
        <v>1</v>
      </c>
      <c r="D233" s="140">
        <v>2</v>
      </c>
      <c r="E233" s="141" t="s">
        <v>228</v>
      </c>
      <c r="F233" s="142">
        <f t="shared" si="5"/>
        <v>0</v>
      </c>
      <c r="G233" s="142">
        <f>SUM(G235:G238)</f>
        <v>0</v>
      </c>
      <c r="H233" s="154">
        <f>SUM(H235:H238)</f>
        <v>0</v>
      </c>
      <c r="I233" s="142">
        <f>SUM(I235:I238)</f>
        <v>0</v>
      </c>
    </row>
    <row r="234" spans="1:10" ht="40.5">
      <c r="A234" s="138"/>
      <c r="B234" s="139"/>
      <c r="C234" s="140"/>
      <c r="D234" s="140"/>
      <c r="E234" s="141" t="s">
        <v>362</v>
      </c>
      <c r="F234" s="142">
        <f t="shared" si="5"/>
        <v>0</v>
      </c>
      <c r="G234" s="143"/>
      <c r="H234" s="144"/>
      <c r="I234" s="145"/>
    </row>
    <row r="235" spans="1:10">
      <c r="A235" s="138"/>
      <c r="B235" s="139"/>
      <c r="C235" s="140"/>
      <c r="D235" s="140"/>
      <c r="E235" s="141" t="s">
        <v>363</v>
      </c>
      <c r="F235" s="142">
        <f t="shared" si="5"/>
        <v>0</v>
      </c>
      <c r="G235" s="143"/>
      <c r="H235" s="144"/>
      <c r="I235" s="145"/>
    </row>
    <row r="236" spans="1:10">
      <c r="A236" s="138"/>
      <c r="B236" s="139"/>
      <c r="C236" s="140"/>
      <c r="D236" s="140"/>
      <c r="E236" s="141"/>
      <c r="F236" s="142">
        <f t="shared" si="5"/>
        <v>0</v>
      </c>
      <c r="G236" s="143"/>
      <c r="H236" s="144"/>
      <c r="I236" s="145"/>
    </row>
    <row r="237" spans="1:10">
      <c r="A237" s="138"/>
      <c r="B237" s="139"/>
      <c r="C237" s="140"/>
      <c r="D237" s="140"/>
      <c r="E237" s="141"/>
      <c r="F237" s="142">
        <f t="shared" si="5"/>
        <v>0</v>
      </c>
      <c r="G237" s="143"/>
      <c r="H237" s="144"/>
      <c r="I237" s="145"/>
    </row>
    <row r="238" spans="1:10">
      <c r="A238" s="138"/>
      <c r="B238" s="139"/>
      <c r="C238" s="140"/>
      <c r="D238" s="140"/>
      <c r="E238" s="141" t="s">
        <v>363</v>
      </c>
      <c r="F238" s="142">
        <f t="shared" si="5"/>
        <v>0</v>
      </c>
      <c r="G238" s="143"/>
      <c r="H238" s="144"/>
      <c r="I238" s="145"/>
    </row>
    <row r="239" spans="1:10" ht="33" customHeight="1">
      <c r="A239" s="138">
        <v>2420</v>
      </c>
      <c r="B239" s="139" t="s">
        <v>65</v>
      </c>
      <c r="C239" s="140">
        <v>2</v>
      </c>
      <c r="D239" s="140">
        <v>0</v>
      </c>
      <c r="E239" s="146" t="s">
        <v>229</v>
      </c>
      <c r="F239" s="142">
        <f t="shared" si="5"/>
        <v>8100.1559999999999</v>
      </c>
      <c r="G239" s="142">
        <f>G241+G247+G253+G259</f>
        <v>0</v>
      </c>
      <c r="H239" s="154">
        <f>H241+H247+H253+H259</f>
        <v>0</v>
      </c>
      <c r="I239" s="168">
        <f>I241+I247+I253+I259</f>
        <v>8100.1559999999999</v>
      </c>
      <c r="J239" s="157"/>
    </row>
    <row r="240" spans="1:10" s="149" customFormat="1" ht="10.5" customHeight="1">
      <c r="A240" s="138"/>
      <c r="B240" s="139"/>
      <c r="C240" s="140"/>
      <c r="D240" s="140"/>
      <c r="E240" s="141" t="s">
        <v>85</v>
      </c>
      <c r="F240" s="142">
        <f t="shared" si="5"/>
        <v>0</v>
      </c>
      <c r="G240" s="151"/>
      <c r="H240" s="152"/>
      <c r="I240" s="169"/>
      <c r="J240" s="170"/>
    </row>
    <row r="241" spans="1:10">
      <c r="A241" s="138">
        <v>2421</v>
      </c>
      <c r="B241" s="139" t="s">
        <v>65</v>
      </c>
      <c r="C241" s="140">
        <v>2</v>
      </c>
      <c r="D241" s="140">
        <v>1</v>
      </c>
      <c r="E241" s="141" t="s">
        <v>230</v>
      </c>
      <c r="F241" s="142">
        <f t="shared" si="5"/>
        <v>8100.1559999999999</v>
      </c>
      <c r="G241" s="142">
        <f>SUM(G243:G246)</f>
        <v>0</v>
      </c>
      <c r="H241" s="154">
        <f>SUM(H243:H246)</f>
        <v>0</v>
      </c>
      <c r="I241" s="168">
        <f>SUM(I243:I246)</f>
        <v>8100.1559999999999</v>
      </c>
      <c r="J241" s="171"/>
    </row>
    <row r="242" spans="1:10" ht="40.5">
      <c r="A242" s="138"/>
      <c r="B242" s="139"/>
      <c r="C242" s="140"/>
      <c r="D242" s="140"/>
      <c r="E242" s="141" t="s">
        <v>362</v>
      </c>
      <c r="F242" s="142">
        <f t="shared" si="5"/>
        <v>0</v>
      </c>
      <c r="G242" s="143"/>
      <c r="H242" s="144"/>
      <c r="I242" s="172"/>
      <c r="J242" s="171"/>
    </row>
    <row r="243" spans="1:10" ht="27">
      <c r="A243" s="138"/>
      <c r="B243" s="139"/>
      <c r="C243" s="140"/>
      <c r="D243" s="140"/>
      <c r="E243" s="141" t="s">
        <v>457</v>
      </c>
      <c r="F243" s="142">
        <f t="shared" si="5"/>
        <v>1500</v>
      </c>
      <c r="G243" s="143"/>
      <c r="H243" s="144"/>
      <c r="I243" s="172">
        <v>1500</v>
      </c>
      <c r="J243" s="171"/>
    </row>
    <row r="244" spans="1:10" ht="27">
      <c r="A244" s="138"/>
      <c r="B244" s="139"/>
      <c r="C244" s="140"/>
      <c r="D244" s="140"/>
      <c r="E244" s="141" t="s">
        <v>458</v>
      </c>
      <c r="F244" s="142">
        <f t="shared" si="5"/>
        <v>500</v>
      </c>
      <c r="G244" s="143"/>
      <c r="H244" s="144"/>
      <c r="I244" s="172">
        <v>500</v>
      </c>
      <c r="J244" s="173"/>
    </row>
    <row r="245" spans="1:10" ht="27">
      <c r="A245" s="138"/>
      <c r="B245" s="139"/>
      <c r="C245" s="140"/>
      <c r="D245" s="140"/>
      <c r="E245" s="141" t="s">
        <v>459</v>
      </c>
      <c r="F245" s="142">
        <f t="shared" si="5"/>
        <v>4500</v>
      </c>
      <c r="G245" s="143"/>
      <c r="H245" s="144"/>
      <c r="I245" s="145">
        <v>4500</v>
      </c>
    </row>
    <row r="246" spans="1:10">
      <c r="A246" s="138"/>
      <c r="B246" s="139"/>
      <c r="C246" s="140"/>
      <c r="D246" s="140"/>
      <c r="E246" s="141">
        <v>4729</v>
      </c>
      <c r="F246" s="142">
        <f t="shared" si="5"/>
        <v>1600.1559999999999</v>
      </c>
      <c r="G246" s="143"/>
      <c r="H246" s="144"/>
      <c r="I246" s="145">
        <f>1553.55+46.606</f>
        <v>1600.1559999999999</v>
      </c>
    </row>
    <row r="247" spans="1:10">
      <c r="A247" s="138">
        <v>2422</v>
      </c>
      <c r="B247" s="139" t="s">
        <v>65</v>
      </c>
      <c r="C247" s="140">
        <v>2</v>
      </c>
      <c r="D247" s="140">
        <v>2</v>
      </c>
      <c r="E247" s="141" t="s">
        <v>231</v>
      </c>
      <c r="F247" s="142">
        <f t="shared" si="5"/>
        <v>0</v>
      </c>
      <c r="G247" s="142">
        <f>SUM(G249:G252)</f>
        <v>0</v>
      </c>
      <c r="H247" s="154">
        <f>SUM(H249:H252)</f>
        <v>0</v>
      </c>
      <c r="I247" s="142">
        <f>SUM(I249:I252)</f>
        <v>0</v>
      </c>
    </row>
    <row r="248" spans="1:10" ht="40.5">
      <c r="A248" s="138"/>
      <c r="B248" s="139"/>
      <c r="C248" s="140"/>
      <c r="D248" s="140"/>
      <c r="E248" s="141" t="s">
        <v>362</v>
      </c>
      <c r="F248" s="142">
        <f t="shared" si="5"/>
        <v>0</v>
      </c>
      <c r="G248" s="143"/>
      <c r="H248" s="144"/>
      <c r="I248" s="145"/>
    </row>
    <row r="249" spans="1:10">
      <c r="A249" s="138"/>
      <c r="B249" s="139"/>
      <c r="C249" s="140"/>
      <c r="D249" s="140"/>
      <c r="E249" s="141" t="s">
        <v>363</v>
      </c>
      <c r="F249" s="142">
        <f t="shared" si="5"/>
        <v>0</v>
      </c>
      <c r="G249" s="143"/>
      <c r="H249" s="144"/>
      <c r="I249" s="145"/>
    </row>
    <row r="250" spans="1:10">
      <c r="A250" s="138"/>
      <c r="B250" s="139"/>
      <c r="C250" s="140"/>
      <c r="D250" s="140"/>
      <c r="E250" s="141"/>
      <c r="F250" s="142">
        <f t="shared" si="5"/>
        <v>0</v>
      </c>
      <c r="G250" s="143"/>
      <c r="H250" s="144"/>
      <c r="I250" s="145"/>
    </row>
    <row r="251" spans="1:10">
      <c r="A251" s="138"/>
      <c r="B251" s="139"/>
      <c r="C251" s="140"/>
      <c r="D251" s="140"/>
      <c r="E251" s="141"/>
      <c r="F251" s="142">
        <f t="shared" si="5"/>
        <v>0</v>
      </c>
      <c r="G251" s="143"/>
      <c r="H251" s="144"/>
      <c r="I251" s="145"/>
    </row>
    <row r="252" spans="1:10">
      <c r="A252" s="138"/>
      <c r="B252" s="139"/>
      <c r="C252" s="140"/>
      <c r="D252" s="140"/>
      <c r="E252" s="141" t="s">
        <v>363</v>
      </c>
      <c r="F252" s="142">
        <f t="shared" si="5"/>
        <v>0</v>
      </c>
      <c r="G252" s="143"/>
      <c r="H252" s="144"/>
      <c r="I252" s="145"/>
    </row>
    <row r="253" spans="1:10">
      <c r="A253" s="138">
        <v>2423</v>
      </c>
      <c r="B253" s="139" t="s">
        <v>65</v>
      </c>
      <c r="C253" s="140">
        <v>2</v>
      </c>
      <c r="D253" s="140">
        <v>3</v>
      </c>
      <c r="E253" s="141" t="s">
        <v>232</v>
      </c>
      <c r="F253" s="142">
        <f t="shared" si="5"/>
        <v>0</v>
      </c>
      <c r="G253" s="142">
        <f>SUM(G255:G258)</f>
        <v>0</v>
      </c>
      <c r="H253" s="154">
        <f>SUM(H255:H258)</f>
        <v>0</v>
      </c>
      <c r="I253" s="142">
        <f>SUM(I255:I258)</f>
        <v>0</v>
      </c>
    </row>
    <row r="254" spans="1:10" ht="40.5">
      <c r="A254" s="138"/>
      <c r="B254" s="139"/>
      <c r="C254" s="140"/>
      <c r="D254" s="140"/>
      <c r="E254" s="141" t="s">
        <v>362</v>
      </c>
      <c r="F254" s="142">
        <f t="shared" si="5"/>
        <v>0</v>
      </c>
      <c r="G254" s="143"/>
      <c r="H254" s="144"/>
      <c r="I254" s="145"/>
    </row>
    <row r="255" spans="1:10">
      <c r="A255" s="138"/>
      <c r="B255" s="139"/>
      <c r="C255" s="140"/>
      <c r="D255" s="140"/>
      <c r="E255" s="141" t="s">
        <v>363</v>
      </c>
      <c r="F255" s="142">
        <f t="shared" si="5"/>
        <v>0</v>
      </c>
      <c r="G255" s="143"/>
      <c r="H255" s="144"/>
      <c r="I255" s="145"/>
    </row>
    <row r="256" spans="1:10">
      <c r="A256" s="138"/>
      <c r="B256" s="139"/>
      <c r="C256" s="140"/>
      <c r="D256" s="140"/>
      <c r="E256" s="141"/>
      <c r="F256" s="142">
        <f t="shared" si="5"/>
        <v>0</v>
      </c>
      <c r="G256" s="143"/>
      <c r="H256" s="144"/>
      <c r="I256" s="145"/>
    </row>
    <row r="257" spans="1:9">
      <c r="A257" s="138"/>
      <c r="B257" s="139"/>
      <c r="C257" s="140"/>
      <c r="D257" s="140"/>
      <c r="E257" s="141"/>
      <c r="F257" s="142">
        <f t="shared" si="5"/>
        <v>0</v>
      </c>
      <c r="G257" s="143"/>
      <c r="H257" s="144"/>
      <c r="I257" s="145"/>
    </row>
    <row r="258" spans="1:9">
      <c r="A258" s="138"/>
      <c r="B258" s="139"/>
      <c r="C258" s="140"/>
      <c r="D258" s="140"/>
      <c r="E258" s="141" t="s">
        <v>363</v>
      </c>
      <c r="F258" s="142">
        <f t="shared" si="5"/>
        <v>0</v>
      </c>
      <c r="G258" s="143"/>
      <c r="H258" s="144"/>
      <c r="I258" s="145"/>
    </row>
    <row r="259" spans="1:9">
      <c r="A259" s="138">
        <v>2424</v>
      </c>
      <c r="B259" s="139" t="s">
        <v>65</v>
      </c>
      <c r="C259" s="140">
        <v>2</v>
      </c>
      <c r="D259" s="140">
        <v>4</v>
      </c>
      <c r="E259" s="141" t="s">
        <v>233</v>
      </c>
      <c r="F259" s="142">
        <f t="shared" si="5"/>
        <v>0</v>
      </c>
      <c r="G259" s="142">
        <f>SUM(G261:G264)</f>
        <v>0</v>
      </c>
      <c r="H259" s="154">
        <f>SUM(H261:H264)</f>
        <v>0</v>
      </c>
      <c r="I259" s="142">
        <f>SUM(I261:I264)</f>
        <v>0</v>
      </c>
    </row>
    <row r="260" spans="1:9" ht="40.5">
      <c r="A260" s="138"/>
      <c r="B260" s="139"/>
      <c r="C260" s="140"/>
      <c r="D260" s="140"/>
      <c r="E260" s="141" t="s">
        <v>362</v>
      </c>
      <c r="F260" s="142">
        <f t="shared" si="5"/>
        <v>0</v>
      </c>
      <c r="G260" s="143"/>
      <c r="H260" s="144"/>
      <c r="I260" s="145"/>
    </row>
    <row r="261" spans="1:9">
      <c r="A261" s="138"/>
      <c r="B261" s="139"/>
      <c r="C261" s="140"/>
      <c r="D261" s="140"/>
      <c r="E261" s="141" t="s">
        <v>363</v>
      </c>
      <c r="F261" s="142">
        <f t="shared" si="5"/>
        <v>0</v>
      </c>
      <c r="G261" s="143"/>
      <c r="H261" s="144"/>
      <c r="I261" s="145"/>
    </row>
    <row r="262" spans="1:9">
      <c r="A262" s="138"/>
      <c r="B262" s="139"/>
      <c r="C262" s="140"/>
      <c r="D262" s="140"/>
      <c r="E262" s="141"/>
      <c r="F262" s="142">
        <f t="shared" si="5"/>
        <v>0</v>
      </c>
      <c r="G262" s="143"/>
      <c r="H262" s="144"/>
      <c r="I262" s="145"/>
    </row>
    <row r="263" spans="1:9">
      <c r="A263" s="138"/>
      <c r="B263" s="139"/>
      <c r="C263" s="140"/>
      <c r="D263" s="140"/>
      <c r="E263" s="141"/>
      <c r="F263" s="142">
        <f t="shared" si="5"/>
        <v>0</v>
      </c>
      <c r="G263" s="143"/>
      <c r="H263" s="144"/>
      <c r="I263" s="145"/>
    </row>
    <row r="264" spans="1:9">
      <c r="A264" s="138"/>
      <c r="B264" s="139"/>
      <c r="C264" s="140"/>
      <c r="D264" s="140"/>
      <c r="E264" s="141" t="s">
        <v>363</v>
      </c>
      <c r="F264" s="142">
        <f t="shared" si="5"/>
        <v>0</v>
      </c>
      <c r="G264" s="143"/>
      <c r="H264" s="144"/>
      <c r="I264" s="145"/>
    </row>
    <row r="265" spans="1:9">
      <c r="A265" s="138">
        <v>2430</v>
      </c>
      <c r="B265" s="139" t="s">
        <v>65</v>
      </c>
      <c r="C265" s="140">
        <v>3</v>
      </c>
      <c r="D265" s="140">
        <v>0</v>
      </c>
      <c r="E265" s="146" t="s">
        <v>234</v>
      </c>
      <c r="F265" s="142">
        <f t="shared" si="5"/>
        <v>1000</v>
      </c>
      <c r="G265" s="142">
        <f>G267+G273+G279</f>
        <v>0</v>
      </c>
      <c r="H265" s="154">
        <f>H267+H273+H279</f>
        <v>0</v>
      </c>
      <c r="I265" s="142">
        <f>I267+I273+I279</f>
        <v>1000</v>
      </c>
    </row>
    <row r="266" spans="1:9" s="149" customFormat="1" ht="12.75" customHeight="1">
      <c r="A266" s="138"/>
      <c r="B266" s="139"/>
      <c r="C266" s="140"/>
      <c r="D266" s="140"/>
      <c r="E266" s="141" t="s">
        <v>85</v>
      </c>
      <c r="F266" s="142">
        <f t="shared" si="5"/>
        <v>0</v>
      </c>
      <c r="G266" s="143"/>
      <c r="H266" s="144"/>
      <c r="I266" s="145"/>
    </row>
    <row r="267" spans="1:9">
      <c r="A267" s="138">
        <v>2431</v>
      </c>
      <c r="B267" s="139" t="s">
        <v>65</v>
      </c>
      <c r="C267" s="140">
        <v>3</v>
      </c>
      <c r="D267" s="140">
        <v>1</v>
      </c>
      <c r="E267" s="141" t="s">
        <v>235</v>
      </c>
      <c r="F267" s="142">
        <f t="shared" si="5"/>
        <v>0</v>
      </c>
      <c r="G267" s="142">
        <f>SUM(G269:G272)</f>
        <v>0</v>
      </c>
      <c r="H267" s="154">
        <f>SUM(H269:H272)</f>
        <v>0</v>
      </c>
      <c r="I267" s="142">
        <f>SUM(I269:I272)</f>
        <v>0</v>
      </c>
    </row>
    <row r="268" spans="1:9" ht="40.5">
      <c r="A268" s="138"/>
      <c r="B268" s="139"/>
      <c r="C268" s="140"/>
      <c r="D268" s="140"/>
      <c r="E268" s="141" t="s">
        <v>362</v>
      </c>
      <c r="F268" s="142">
        <f t="shared" si="5"/>
        <v>0</v>
      </c>
      <c r="G268" s="143"/>
      <c r="H268" s="144"/>
      <c r="I268" s="145"/>
    </row>
    <row r="269" spans="1:9">
      <c r="A269" s="138"/>
      <c r="B269" s="139"/>
      <c r="C269" s="140"/>
      <c r="D269" s="140"/>
      <c r="E269" s="141" t="s">
        <v>363</v>
      </c>
      <c r="F269" s="142">
        <f t="shared" si="5"/>
        <v>0</v>
      </c>
      <c r="G269" s="143"/>
      <c r="H269" s="144"/>
      <c r="I269" s="145"/>
    </row>
    <row r="270" spans="1:9">
      <c r="A270" s="138"/>
      <c r="B270" s="139"/>
      <c r="C270" s="140"/>
      <c r="D270" s="140"/>
      <c r="E270" s="141"/>
      <c r="F270" s="142">
        <f t="shared" si="5"/>
        <v>0</v>
      </c>
      <c r="G270" s="143"/>
      <c r="H270" s="144"/>
      <c r="I270" s="145"/>
    </row>
    <row r="271" spans="1:9">
      <c r="A271" s="138"/>
      <c r="B271" s="139"/>
      <c r="C271" s="140"/>
      <c r="D271" s="140"/>
      <c r="E271" s="141"/>
      <c r="F271" s="142">
        <f t="shared" si="5"/>
        <v>0</v>
      </c>
      <c r="G271" s="143"/>
      <c r="H271" s="144"/>
      <c r="I271" s="145"/>
    </row>
    <row r="272" spans="1:9">
      <c r="A272" s="138"/>
      <c r="B272" s="139"/>
      <c r="C272" s="140"/>
      <c r="D272" s="140"/>
      <c r="E272" s="141" t="s">
        <v>363</v>
      </c>
      <c r="F272" s="142">
        <f t="shared" si="5"/>
        <v>0</v>
      </c>
      <c r="G272" s="143"/>
      <c r="H272" s="144"/>
      <c r="I272" s="145"/>
    </row>
    <row r="273" spans="1:9">
      <c r="A273" s="138">
        <v>2432</v>
      </c>
      <c r="B273" s="139" t="s">
        <v>65</v>
      </c>
      <c r="C273" s="140">
        <v>3</v>
      </c>
      <c r="D273" s="140">
        <v>2</v>
      </c>
      <c r="E273" s="141" t="s">
        <v>236</v>
      </c>
      <c r="F273" s="142">
        <f t="shared" si="5"/>
        <v>1000</v>
      </c>
      <c r="G273" s="142">
        <f>SUM(G275:G278)</f>
        <v>0</v>
      </c>
      <c r="H273" s="154">
        <f>SUM(H275:H278)</f>
        <v>0</v>
      </c>
      <c r="I273" s="142">
        <f>SUM(I275:I278)</f>
        <v>1000</v>
      </c>
    </row>
    <row r="274" spans="1:9" ht="40.5">
      <c r="A274" s="138"/>
      <c r="B274" s="139"/>
      <c r="C274" s="140"/>
      <c r="D274" s="140"/>
      <c r="E274" s="141" t="s">
        <v>362</v>
      </c>
      <c r="F274" s="142">
        <f t="shared" si="5"/>
        <v>0</v>
      </c>
      <c r="G274" s="143"/>
      <c r="H274" s="144"/>
      <c r="I274" s="145"/>
    </row>
    <row r="275" spans="1:9">
      <c r="A275" s="138"/>
      <c r="B275" s="139"/>
      <c r="C275" s="140"/>
      <c r="D275" s="140"/>
      <c r="E275" s="141">
        <v>4239</v>
      </c>
      <c r="F275" s="142">
        <f t="shared" si="5"/>
        <v>500</v>
      </c>
      <c r="G275" s="143"/>
      <c r="H275" s="144"/>
      <c r="I275" s="145">
        <v>500</v>
      </c>
    </row>
    <row r="276" spans="1:9">
      <c r="A276" s="138"/>
      <c r="B276" s="139"/>
      <c r="C276" s="140"/>
      <c r="D276" s="140"/>
      <c r="E276" s="141">
        <v>4241</v>
      </c>
      <c r="F276" s="142">
        <f t="shared" si="5"/>
        <v>500</v>
      </c>
      <c r="G276" s="143"/>
      <c r="H276" s="144"/>
      <c r="I276" s="145">
        <v>500</v>
      </c>
    </row>
    <row r="277" spans="1:9">
      <c r="A277" s="138"/>
      <c r="B277" s="139"/>
      <c r="C277" s="140"/>
      <c r="D277" s="140"/>
      <c r="E277" s="141"/>
      <c r="F277" s="142">
        <f t="shared" si="5"/>
        <v>0</v>
      </c>
      <c r="G277" s="143"/>
      <c r="H277" s="144"/>
      <c r="I277" s="145"/>
    </row>
    <row r="278" spans="1:9">
      <c r="A278" s="138"/>
      <c r="B278" s="139"/>
      <c r="C278" s="140"/>
      <c r="D278" s="140"/>
      <c r="E278" s="141" t="s">
        <v>363</v>
      </c>
      <c r="F278" s="142">
        <f t="shared" si="5"/>
        <v>0</v>
      </c>
      <c r="G278" s="143"/>
      <c r="H278" s="144"/>
      <c r="I278" s="145"/>
    </row>
    <row r="279" spans="1:9">
      <c r="A279" s="138">
        <v>2433</v>
      </c>
      <c r="B279" s="139" t="s">
        <v>65</v>
      </c>
      <c r="C279" s="140">
        <v>3</v>
      </c>
      <c r="D279" s="140">
        <v>3</v>
      </c>
      <c r="E279" s="141" t="s">
        <v>237</v>
      </c>
      <c r="F279" s="142">
        <f t="shared" si="5"/>
        <v>0</v>
      </c>
      <c r="G279" s="142">
        <f>SUM(G281:G284)</f>
        <v>0</v>
      </c>
      <c r="H279" s="154">
        <f>SUM(H281:H284)</f>
        <v>0</v>
      </c>
      <c r="I279" s="142">
        <f>SUM(I281:I284)</f>
        <v>0</v>
      </c>
    </row>
    <row r="280" spans="1:9" ht="40.5">
      <c r="A280" s="138"/>
      <c r="B280" s="139"/>
      <c r="C280" s="140"/>
      <c r="D280" s="140"/>
      <c r="E280" s="141" t="s">
        <v>362</v>
      </c>
      <c r="F280" s="142">
        <f t="shared" si="5"/>
        <v>0</v>
      </c>
      <c r="G280" s="143"/>
      <c r="H280" s="144"/>
      <c r="I280" s="145"/>
    </row>
    <row r="281" spans="1:9">
      <c r="A281" s="138"/>
      <c r="B281" s="139"/>
      <c r="C281" s="140"/>
      <c r="D281" s="140"/>
      <c r="E281" s="141" t="s">
        <v>363</v>
      </c>
      <c r="F281" s="142">
        <f t="shared" si="5"/>
        <v>0</v>
      </c>
      <c r="G281" s="143"/>
      <c r="H281" s="144"/>
      <c r="I281" s="145"/>
    </row>
    <row r="282" spans="1:9">
      <c r="A282" s="138"/>
      <c r="B282" s="139"/>
      <c r="C282" s="140"/>
      <c r="D282" s="140"/>
      <c r="E282" s="141"/>
      <c r="F282" s="142">
        <f t="shared" si="5"/>
        <v>0</v>
      </c>
      <c r="G282" s="143"/>
      <c r="H282" s="144"/>
      <c r="I282" s="145"/>
    </row>
    <row r="283" spans="1:9">
      <c r="A283" s="138"/>
      <c r="B283" s="139"/>
      <c r="C283" s="140"/>
      <c r="D283" s="140"/>
      <c r="E283" s="141"/>
      <c r="F283" s="142">
        <f t="shared" si="5"/>
        <v>0</v>
      </c>
      <c r="G283" s="143"/>
      <c r="H283" s="144"/>
      <c r="I283" s="145"/>
    </row>
    <row r="284" spans="1:9">
      <c r="A284" s="138"/>
      <c r="B284" s="139"/>
      <c r="C284" s="140"/>
      <c r="D284" s="140"/>
      <c r="E284" s="141" t="s">
        <v>363</v>
      </c>
      <c r="F284" s="142">
        <f t="shared" si="5"/>
        <v>0</v>
      </c>
      <c r="G284" s="143"/>
      <c r="H284" s="144"/>
      <c r="I284" s="145"/>
    </row>
    <row r="285" spans="1:9" ht="33.75" customHeight="1">
      <c r="A285" s="138">
        <v>2440</v>
      </c>
      <c r="B285" s="139" t="s">
        <v>65</v>
      </c>
      <c r="C285" s="140">
        <v>4</v>
      </c>
      <c r="D285" s="140">
        <v>0</v>
      </c>
      <c r="E285" s="146" t="s">
        <v>241</v>
      </c>
      <c r="F285" s="142">
        <f t="shared" si="5"/>
        <v>0</v>
      </c>
      <c r="G285" s="142">
        <f>G287+G293+G299</f>
        <v>0</v>
      </c>
      <c r="H285" s="154">
        <f>H287+H293+H299</f>
        <v>0</v>
      </c>
      <c r="I285" s="142">
        <f>I287+I293+I299</f>
        <v>0</v>
      </c>
    </row>
    <row r="286" spans="1:9" s="149" customFormat="1" ht="10.5" customHeight="1">
      <c r="A286" s="138"/>
      <c r="B286" s="139"/>
      <c r="C286" s="140"/>
      <c r="D286" s="140"/>
      <c r="E286" s="141" t="s">
        <v>85</v>
      </c>
      <c r="F286" s="142">
        <f t="shared" si="5"/>
        <v>0</v>
      </c>
      <c r="G286" s="151"/>
      <c r="H286" s="152"/>
      <c r="I286" s="153"/>
    </row>
    <row r="287" spans="1:9" ht="34.5" customHeight="1">
      <c r="A287" s="138">
        <v>2441</v>
      </c>
      <c r="B287" s="139" t="s">
        <v>65</v>
      </c>
      <c r="C287" s="140">
        <v>4</v>
      </c>
      <c r="D287" s="140">
        <v>1</v>
      </c>
      <c r="E287" s="141" t="s">
        <v>242</v>
      </c>
      <c r="F287" s="142">
        <f t="shared" si="5"/>
        <v>0</v>
      </c>
      <c r="G287" s="142">
        <f>SUM(G289:G292)</f>
        <v>0</v>
      </c>
      <c r="H287" s="154">
        <f>SUM(H289:H292)</f>
        <v>0</v>
      </c>
      <c r="I287" s="142">
        <f>SUM(I289:I292)</f>
        <v>0</v>
      </c>
    </row>
    <row r="288" spans="1:9" ht="40.5">
      <c r="A288" s="138"/>
      <c r="B288" s="139"/>
      <c r="C288" s="140"/>
      <c r="D288" s="140"/>
      <c r="E288" s="141" t="s">
        <v>362</v>
      </c>
      <c r="F288" s="142">
        <f t="shared" si="5"/>
        <v>0</v>
      </c>
      <c r="G288" s="143"/>
      <c r="H288" s="144"/>
      <c r="I288" s="145"/>
    </row>
    <row r="289" spans="1:9">
      <c r="A289" s="138"/>
      <c r="B289" s="139"/>
      <c r="C289" s="140"/>
      <c r="D289" s="140"/>
      <c r="E289" s="141" t="s">
        <v>363</v>
      </c>
      <c r="F289" s="142">
        <f t="shared" si="5"/>
        <v>0</v>
      </c>
      <c r="G289" s="143"/>
      <c r="H289" s="144"/>
      <c r="I289" s="145"/>
    </row>
    <row r="290" spans="1:9">
      <c r="A290" s="138"/>
      <c r="B290" s="139"/>
      <c r="C290" s="140"/>
      <c r="D290" s="140"/>
      <c r="E290" s="141"/>
      <c r="F290" s="142">
        <f t="shared" ref="F290:F353" si="6">I290+H290</f>
        <v>0</v>
      </c>
      <c r="G290" s="143"/>
      <c r="H290" s="144"/>
      <c r="I290" s="145"/>
    </row>
    <row r="291" spans="1:9">
      <c r="A291" s="138"/>
      <c r="B291" s="139"/>
      <c r="C291" s="140"/>
      <c r="D291" s="140"/>
      <c r="E291" s="141"/>
      <c r="F291" s="142">
        <f t="shared" si="6"/>
        <v>0</v>
      </c>
      <c r="G291" s="143"/>
      <c r="H291" s="144"/>
      <c r="I291" s="145"/>
    </row>
    <row r="292" spans="1:9">
      <c r="A292" s="138"/>
      <c r="B292" s="139"/>
      <c r="C292" s="140"/>
      <c r="D292" s="140"/>
      <c r="E292" s="141" t="s">
        <v>363</v>
      </c>
      <c r="F292" s="142">
        <f t="shared" si="6"/>
        <v>0</v>
      </c>
      <c r="G292" s="143"/>
      <c r="H292" s="144"/>
      <c r="I292" s="145"/>
    </row>
    <row r="293" spans="1:9">
      <c r="A293" s="138">
        <v>2442</v>
      </c>
      <c r="B293" s="139" t="s">
        <v>65</v>
      </c>
      <c r="C293" s="140">
        <v>4</v>
      </c>
      <c r="D293" s="140">
        <v>2</v>
      </c>
      <c r="E293" s="141" t="s">
        <v>243</v>
      </c>
      <c r="F293" s="142">
        <f t="shared" si="6"/>
        <v>0</v>
      </c>
      <c r="G293" s="142">
        <f>SUM(G295:G298)</f>
        <v>0</v>
      </c>
      <c r="H293" s="154">
        <f>SUM(H295:H298)</f>
        <v>0</v>
      </c>
      <c r="I293" s="142">
        <f>SUM(I295:I298)</f>
        <v>0</v>
      </c>
    </row>
    <row r="294" spans="1:9" ht="40.5">
      <c r="A294" s="138"/>
      <c r="B294" s="139"/>
      <c r="C294" s="140"/>
      <c r="D294" s="140"/>
      <c r="E294" s="141" t="s">
        <v>362</v>
      </c>
      <c r="F294" s="142">
        <f t="shared" si="6"/>
        <v>0</v>
      </c>
      <c r="G294" s="143"/>
      <c r="H294" s="144"/>
      <c r="I294" s="145"/>
    </row>
    <row r="295" spans="1:9">
      <c r="A295" s="138"/>
      <c r="B295" s="139"/>
      <c r="C295" s="140"/>
      <c r="D295" s="140"/>
      <c r="E295" s="141" t="s">
        <v>363</v>
      </c>
      <c r="F295" s="142">
        <f t="shared" si="6"/>
        <v>0</v>
      </c>
      <c r="G295" s="143"/>
      <c r="H295" s="144"/>
      <c r="I295" s="145"/>
    </row>
    <row r="296" spans="1:9">
      <c r="A296" s="138"/>
      <c r="B296" s="139"/>
      <c r="C296" s="140"/>
      <c r="D296" s="140"/>
      <c r="E296" s="141"/>
      <c r="F296" s="142">
        <f t="shared" si="6"/>
        <v>0</v>
      </c>
      <c r="G296" s="143"/>
      <c r="H296" s="144"/>
      <c r="I296" s="145"/>
    </row>
    <row r="297" spans="1:9">
      <c r="A297" s="138"/>
      <c r="B297" s="139"/>
      <c r="C297" s="140"/>
      <c r="D297" s="140"/>
      <c r="E297" s="141"/>
      <c r="F297" s="142">
        <f t="shared" si="6"/>
        <v>0</v>
      </c>
      <c r="G297" s="143"/>
      <c r="H297" s="144"/>
      <c r="I297" s="145"/>
    </row>
    <row r="298" spans="1:9">
      <c r="A298" s="138"/>
      <c r="B298" s="139"/>
      <c r="C298" s="140"/>
      <c r="D298" s="140"/>
      <c r="E298" s="141" t="s">
        <v>363</v>
      </c>
      <c r="F298" s="142">
        <f t="shared" si="6"/>
        <v>0</v>
      </c>
      <c r="G298" s="143"/>
      <c r="H298" s="144"/>
      <c r="I298" s="145"/>
    </row>
    <row r="299" spans="1:9">
      <c r="A299" s="138">
        <v>2443</v>
      </c>
      <c r="B299" s="139" t="s">
        <v>65</v>
      </c>
      <c r="C299" s="140">
        <v>4</v>
      </c>
      <c r="D299" s="140">
        <v>3</v>
      </c>
      <c r="E299" s="141" t="s">
        <v>244</v>
      </c>
      <c r="F299" s="142">
        <f t="shared" si="6"/>
        <v>0</v>
      </c>
      <c r="G299" s="142">
        <f>SUM(G301:G304)</f>
        <v>0</v>
      </c>
      <c r="H299" s="154">
        <f>SUM(H301:H304)</f>
        <v>0</v>
      </c>
      <c r="I299" s="142">
        <f>SUM(I301:I304)</f>
        <v>0</v>
      </c>
    </row>
    <row r="300" spans="1:9" ht="40.5">
      <c r="A300" s="138"/>
      <c r="B300" s="139"/>
      <c r="C300" s="140"/>
      <c r="D300" s="140"/>
      <c r="E300" s="141" t="s">
        <v>362</v>
      </c>
      <c r="F300" s="142">
        <f t="shared" si="6"/>
        <v>0</v>
      </c>
      <c r="G300" s="143"/>
      <c r="H300" s="144"/>
      <c r="I300" s="145"/>
    </row>
    <row r="301" spans="1:9">
      <c r="A301" s="138"/>
      <c r="B301" s="139"/>
      <c r="C301" s="140"/>
      <c r="D301" s="140"/>
      <c r="E301" s="141" t="s">
        <v>363</v>
      </c>
      <c r="F301" s="142">
        <f t="shared" si="6"/>
        <v>0</v>
      </c>
      <c r="G301" s="143"/>
      <c r="H301" s="144"/>
      <c r="I301" s="145"/>
    </row>
    <row r="302" spans="1:9">
      <c r="A302" s="138"/>
      <c r="B302" s="139"/>
      <c r="C302" s="140"/>
      <c r="D302" s="140"/>
      <c r="E302" s="141"/>
      <c r="F302" s="142">
        <f t="shared" si="6"/>
        <v>0</v>
      </c>
      <c r="G302" s="143"/>
      <c r="H302" s="144"/>
      <c r="I302" s="145"/>
    </row>
    <row r="303" spans="1:9">
      <c r="A303" s="138"/>
      <c r="B303" s="139"/>
      <c r="C303" s="140"/>
      <c r="D303" s="140"/>
      <c r="E303" s="141"/>
      <c r="F303" s="142">
        <f t="shared" si="6"/>
        <v>0</v>
      </c>
      <c r="G303" s="143"/>
      <c r="H303" s="144"/>
      <c r="I303" s="145"/>
    </row>
    <row r="304" spans="1:9">
      <c r="A304" s="138"/>
      <c r="B304" s="139"/>
      <c r="C304" s="140"/>
      <c r="D304" s="140"/>
      <c r="E304" s="141" t="s">
        <v>363</v>
      </c>
      <c r="F304" s="142">
        <f t="shared" si="6"/>
        <v>0</v>
      </c>
      <c r="G304" s="143"/>
      <c r="H304" s="144"/>
      <c r="I304" s="145"/>
    </row>
    <row r="305" spans="1:11">
      <c r="A305" s="138">
        <v>2450</v>
      </c>
      <c r="B305" s="139" t="s">
        <v>65</v>
      </c>
      <c r="C305" s="140">
        <v>5</v>
      </c>
      <c r="D305" s="140">
        <v>0</v>
      </c>
      <c r="E305" s="146" t="s">
        <v>245</v>
      </c>
      <c r="F305" s="142">
        <f t="shared" si="6"/>
        <v>227100.79999999999</v>
      </c>
      <c r="G305" s="142">
        <f>G307+G317+G323+G329+G335</f>
        <v>0</v>
      </c>
      <c r="H305" s="154">
        <f>H307+H317+H323+H329+H335</f>
        <v>118100.8</v>
      </c>
      <c r="I305" s="142">
        <f>I307+I317+I323+I329+I335</f>
        <v>109000</v>
      </c>
    </row>
    <row r="306" spans="1:11" s="149" customFormat="1" ht="16.5" customHeight="1">
      <c r="A306" s="138"/>
      <c r="B306" s="139"/>
      <c r="C306" s="140"/>
      <c r="D306" s="140"/>
      <c r="E306" s="141" t="s">
        <v>85</v>
      </c>
      <c r="F306" s="142">
        <f t="shared" si="6"/>
        <v>0</v>
      </c>
      <c r="G306" s="151"/>
      <c r="H306" s="152"/>
      <c r="I306" s="153"/>
    </row>
    <row r="307" spans="1:11" ht="18" customHeight="1">
      <c r="A307" s="138">
        <v>2451</v>
      </c>
      <c r="B307" s="139" t="s">
        <v>65</v>
      </c>
      <c r="C307" s="140">
        <v>5</v>
      </c>
      <c r="D307" s="140">
        <v>1</v>
      </c>
      <c r="E307" s="141" t="s">
        <v>246</v>
      </c>
      <c r="F307" s="142">
        <f t="shared" si="6"/>
        <v>227100.79999999999</v>
      </c>
      <c r="G307" s="142">
        <f>SUM(G309:G316)</f>
        <v>0</v>
      </c>
      <c r="H307" s="154">
        <f>SUM(H309:H316)</f>
        <v>118100.8</v>
      </c>
      <c r="I307" s="168">
        <f>SUM(I309:I316)</f>
        <v>109000</v>
      </c>
      <c r="J307" s="157"/>
    </row>
    <row r="308" spans="1:11" ht="40.5">
      <c r="A308" s="138"/>
      <c r="B308" s="139"/>
      <c r="C308" s="140"/>
      <c r="D308" s="140"/>
      <c r="E308" s="141" t="s">
        <v>362</v>
      </c>
      <c r="F308" s="142">
        <f t="shared" si="6"/>
        <v>0</v>
      </c>
      <c r="G308" s="143"/>
      <c r="H308" s="144"/>
      <c r="I308" s="172"/>
      <c r="J308" s="157"/>
    </row>
    <row r="309" spans="1:11" ht="27">
      <c r="A309" s="138"/>
      <c r="B309" s="139"/>
      <c r="C309" s="140"/>
      <c r="D309" s="140"/>
      <c r="E309" s="141" t="s">
        <v>460</v>
      </c>
      <c r="F309" s="142">
        <f t="shared" si="6"/>
        <v>51000</v>
      </c>
      <c r="G309" s="143"/>
      <c r="H309" s="174"/>
      <c r="I309" s="172">
        <v>51000</v>
      </c>
      <c r="J309" s="175"/>
    </row>
    <row r="310" spans="1:11">
      <c r="A310" s="138"/>
      <c r="B310" s="139"/>
      <c r="C310" s="140"/>
      <c r="D310" s="140"/>
      <c r="E310" s="141" t="s">
        <v>461</v>
      </c>
      <c r="F310" s="142">
        <f t="shared" si="6"/>
        <v>30000</v>
      </c>
      <c r="G310" s="143"/>
      <c r="H310" s="144"/>
      <c r="I310" s="172">
        <v>30000</v>
      </c>
      <c r="J310" s="175"/>
    </row>
    <row r="311" spans="1:11">
      <c r="A311" s="138"/>
      <c r="B311" s="139"/>
      <c r="C311" s="140"/>
      <c r="D311" s="140"/>
      <c r="E311" s="141" t="s">
        <v>462</v>
      </c>
      <c r="F311" s="142">
        <f t="shared" si="6"/>
        <v>8000</v>
      </c>
      <c r="G311" s="143"/>
      <c r="H311" s="144"/>
      <c r="I311" s="172">
        <v>8000</v>
      </c>
      <c r="J311" s="175"/>
      <c r="K311" s="159"/>
    </row>
    <row r="312" spans="1:11">
      <c r="A312" s="138"/>
      <c r="B312" s="139"/>
      <c r="C312" s="140"/>
      <c r="D312" s="140"/>
      <c r="E312" s="161" t="s">
        <v>463</v>
      </c>
      <c r="F312" s="162">
        <f t="shared" si="6"/>
        <v>5000</v>
      </c>
      <c r="G312" s="163"/>
      <c r="H312" s="164">
        <v>5000</v>
      </c>
      <c r="I312" s="172"/>
      <c r="J312" s="171"/>
    </row>
    <row r="313" spans="1:11" ht="27">
      <c r="A313" s="138"/>
      <c r="B313" s="139"/>
      <c r="C313" s="140"/>
      <c r="D313" s="140"/>
      <c r="E313" s="161" t="s">
        <v>464</v>
      </c>
      <c r="F313" s="162">
        <f t="shared" si="6"/>
        <v>12000</v>
      </c>
      <c r="G313" s="163"/>
      <c r="H313" s="164">
        <v>12000</v>
      </c>
      <c r="I313" s="106"/>
      <c r="J313" s="157"/>
    </row>
    <row r="314" spans="1:11">
      <c r="A314" s="138"/>
      <c r="B314" s="139"/>
      <c r="C314" s="140"/>
      <c r="D314" s="140"/>
      <c r="E314" s="161" t="s">
        <v>465</v>
      </c>
      <c r="F314" s="162">
        <f t="shared" si="6"/>
        <v>4900</v>
      </c>
      <c r="G314" s="163"/>
      <c r="H314" s="164">
        <v>4900</v>
      </c>
      <c r="I314" s="172"/>
      <c r="J314" s="171"/>
    </row>
    <row r="315" spans="1:11">
      <c r="A315" s="138"/>
      <c r="B315" s="139"/>
      <c r="C315" s="140"/>
      <c r="D315" s="140"/>
      <c r="E315" s="161" t="s">
        <v>425</v>
      </c>
      <c r="F315" s="162">
        <f t="shared" si="6"/>
        <v>96200.8</v>
      </c>
      <c r="G315" s="163"/>
      <c r="H315" s="164">
        <v>96200.8</v>
      </c>
      <c r="I315" s="172"/>
      <c r="J315" s="171"/>
    </row>
    <row r="316" spans="1:11" ht="27">
      <c r="A316" s="138"/>
      <c r="B316" s="139"/>
      <c r="C316" s="140"/>
      <c r="D316" s="140"/>
      <c r="E316" s="141" t="s">
        <v>466</v>
      </c>
      <c r="F316" s="142">
        <f t="shared" si="6"/>
        <v>20000</v>
      </c>
      <c r="G316" s="143"/>
      <c r="H316" s="144"/>
      <c r="I316" s="172">
        <v>20000</v>
      </c>
      <c r="J316" s="175"/>
      <c r="K316" s="159"/>
    </row>
    <row r="317" spans="1:11">
      <c r="A317" s="138">
        <v>2452</v>
      </c>
      <c r="B317" s="139" t="s">
        <v>65</v>
      </c>
      <c r="C317" s="140">
        <v>5</v>
      </c>
      <c r="D317" s="140">
        <v>2</v>
      </c>
      <c r="E317" s="141" t="s">
        <v>247</v>
      </c>
      <c r="F317" s="142">
        <f t="shared" si="6"/>
        <v>0</v>
      </c>
      <c r="G317" s="142">
        <f>SUM(G319:G322)</f>
        <v>0</v>
      </c>
      <c r="H317" s="154">
        <f>SUM(H319:H322)</f>
        <v>0</v>
      </c>
      <c r="I317" s="168">
        <f>SUM(I319:I322)</f>
        <v>0</v>
      </c>
      <c r="J317" s="171"/>
    </row>
    <row r="318" spans="1:11" ht="40.5">
      <c r="A318" s="138"/>
      <c r="B318" s="139"/>
      <c r="C318" s="140"/>
      <c r="D318" s="140"/>
      <c r="E318" s="141" t="s">
        <v>362</v>
      </c>
      <c r="F318" s="142">
        <f t="shared" si="6"/>
        <v>0</v>
      </c>
      <c r="G318" s="143"/>
      <c r="H318" s="144"/>
      <c r="I318" s="172"/>
      <c r="J318" s="157"/>
    </row>
    <row r="319" spans="1:11">
      <c r="A319" s="138"/>
      <c r="B319" s="139"/>
      <c r="C319" s="140"/>
      <c r="D319" s="140"/>
      <c r="E319" s="141" t="s">
        <v>363</v>
      </c>
      <c r="F319" s="142">
        <f t="shared" si="6"/>
        <v>0</v>
      </c>
      <c r="G319" s="143"/>
      <c r="H319" s="144"/>
      <c r="I319" s="145"/>
    </row>
    <row r="320" spans="1:11">
      <c r="A320" s="138"/>
      <c r="B320" s="139"/>
      <c r="C320" s="140"/>
      <c r="D320" s="140"/>
      <c r="E320" s="141"/>
      <c r="F320" s="142">
        <f t="shared" si="6"/>
        <v>0</v>
      </c>
      <c r="G320" s="143"/>
      <c r="H320" s="144"/>
      <c r="I320" s="145"/>
    </row>
    <row r="321" spans="1:9">
      <c r="A321" s="138"/>
      <c r="B321" s="139"/>
      <c r="C321" s="140"/>
      <c r="D321" s="140"/>
      <c r="E321" s="141"/>
      <c r="F321" s="142">
        <f t="shared" si="6"/>
        <v>0</v>
      </c>
      <c r="G321" s="143"/>
      <c r="H321" s="144"/>
      <c r="I321" s="145"/>
    </row>
    <row r="322" spans="1:9">
      <c r="A322" s="138"/>
      <c r="B322" s="139"/>
      <c r="C322" s="140"/>
      <c r="D322" s="140"/>
      <c r="E322" s="141" t="s">
        <v>363</v>
      </c>
      <c r="F322" s="142">
        <f t="shared" si="6"/>
        <v>0</v>
      </c>
      <c r="G322" s="143"/>
      <c r="H322" s="144"/>
      <c r="I322" s="145"/>
    </row>
    <row r="323" spans="1:9">
      <c r="A323" s="138">
        <v>2453</v>
      </c>
      <c r="B323" s="139" t="s">
        <v>65</v>
      </c>
      <c r="C323" s="140">
        <v>5</v>
      </c>
      <c r="D323" s="140">
        <v>3</v>
      </c>
      <c r="E323" s="141" t="s">
        <v>248</v>
      </c>
      <c r="F323" s="142">
        <f t="shared" si="6"/>
        <v>0</v>
      </c>
      <c r="G323" s="142">
        <f>SUM(G325:G328)</f>
        <v>0</v>
      </c>
      <c r="H323" s="154">
        <f>SUM(H325:H328)</f>
        <v>0</v>
      </c>
      <c r="I323" s="142">
        <f>SUM(I325:I328)</f>
        <v>0</v>
      </c>
    </row>
    <row r="324" spans="1:9" ht="40.5">
      <c r="A324" s="138"/>
      <c r="B324" s="139"/>
      <c r="C324" s="140"/>
      <c r="D324" s="140"/>
      <c r="E324" s="141" t="s">
        <v>362</v>
      </c>
      <c r="F324" s="142">
        <f t="shared" si="6"/>
        <v>0</v>
      </c>
      <c r="G324" s="143"/>
      <c r="H324" s="144"/>
      <c r="I324" s="145"/>
    </row>
    <row r="325" spans="1:9">
      <c r="A325" s="138"/>
      <c r="B325" s="139"/>
      <c r="C325" s="140"/>
      <c r="D325" s="140"/>
      <c r="E325" s="141" t="s">
        <v>363</v>
      </c>
      <c r="F325" s="142">
        <f t="shared" si="6"/>
        <v>0</v>
      </c>
      <c r="G325" s="143"/>
      <c r="H325" s="144"/>
      <c r="I325" s="145"/>
    </row>
    <row r="326" spans="1:9">
      <c r="A326" s="138"/>
      <c r="B326" s="139"/>
      <c r="C326" s="140"/>
      <c r="D326" s="140"/>
      <c r="E326" s="141"/>
      <c r="F326" s="142">
        <f t="shared" si="6"/>
        <v>0</v>
      </c>
      <c r="G326" s="143"/>
      <c r="H326" s="144"/>
      <c r="I326" s="145"/>
    </row>
    <row r="327" spans="1:9">
      <c r="A327" s="138"/>
      <c r="B327" s="139"/>
      <c r="C327" s="140"/>
      <c r="D327" s="140"/>
      <c r="E327" s="141"/>
      <c r="F327" s="142">
        <f t="shared" si="6"/>
        <v>0</v>
      </c>
      <c r="G327" s="143"/>
      <c r="H327" s="144"/>
      <c r="I327" s="145"/>
    </row>
    <row r="328" spans="1:9">
      <c r="A328" s="138"/>
      <c r="B328" s="139"/>
      <c r="C328" s="140"/>
      <c r="D328" s="140"/>
      <c r="E328" s="141" t="s">
        <v>363</v>
      </c>
      <c r="F328" s="142">
        <f t="shared" si="6"/>
        <v>0</v>
      </c>
      <c r="G328" s="143"/>
      <c r="H328" s="144"/>
      <c r="I328" s="145"/>
    </row>
    <row r="329" spans="1:9">
      <c r="A329" s="138">
        <v>2454</v>
      </c>
      <c r="B329" s="139" t="s">
        <v>65</v>
      </c>
      <c r="C329" s="140">
        <v>5</v>
      </c>
      <c r="D329" s="140">
        <v>4</v>
      </c>
      <c r="E329" s="141" t="s">
        <v>249</v>
      </c>
      <c r="F329" s="142">
        <f t="shared" si="6"/>
        <v>0</v>
      </c>
      <c r="G329" s="142">
        <f>SUM(G331:G334)</f>
        <v>0</v>
      </c>
      <c r="H329" s="154">
        <f>SUM(H331:H334)</f>
        <v>0</v>
      </c>
      <c r="I329" s="142">
        <f>SUM(I331:I334)</f>
        <v>0</v>
      </c>
    </row>
    <row r="330" spans="1:9" ht="40.5">
      <c r="A330" s="138"/>
      <c r="B330" s="139"/>
      <c r="C330" s="140"/>
      <c r="D330" s="140"/>
      <c r="E330" s="141" t="s">
        <v>362</v>
      </c>
      <c r="F330" s="142">
        <f t="shared" si="6"/>
        <v>0</v>
      </c>
      <c r="G330" s="143"/>
      <c r="H330" s="144"/>
      <c r="I330" s="145"/>
    </row>
    <row r="331" spans="1:9">
      <c r="A331" s="138"/>
      <c r="B331" s="139"/>
      <c r="C331" s="140"/>
      <c r="D331" s="140"/>
      <c r="E331" s="141" t="s">
        <v>363</v>
      </c>
      <c r="F331" s="142">
        <f t="shared" si="6"/>
        <v>0</v>
      </c>
      <c r="G331" s="143"/>
      <c r="H331" s="144"/>
      <c r="I331" s="145"/>
    </row>
    <row r="332" spans="1:9">
      <c r="A332" s="138"/>
      <c r="B332" s="139"/>
      <c r="C332" s="140"/>
      <c r="D332" s="140"/>
      <c r="E332" s="141"/>
      <c r="F332" s="142">
        <f t="shared" si="6"/>
        <v>0</v>
      </c>
      <c r="G332" s="143"/>
      <c r="H332" s="144"/>
      <c r="I332" s="145"/>
    </row>
    <row r="333" spans="1:9">
      <c r="A333" s="138"/>
      <c r="B333" s="139"/>
      <c r="C333" s="140"/>
      <c r="D333" s="140"/>
      <c r="E333" s="141"/>
      <c r="F333" s="142">
        <f t="shared" si="6"/>
        <v>0</v>
      </c>
      <c r="G333" s="143"/>
      <c r="H333" s="144"/>
      <c r="I333" s="145"/>
    </row>
    <row r="334" spans="1:9">
      <c r="A334" s="138"/>
      <c r="B334" s="139"/>
      <c r="C334" s="140"/>
      <c r="D334" s="140"/>
      <c r="E334" s="141" t="s">
        <v>363</v>
      </c>
      <c r="F334" s="142">
        <f t="shared" si="6"/>
        <v>0</v>
      </c>
      <c r="G334" s="143"/>
      <c r="H334" s="144"/>
      <c r="I334" s="145"/>
    </row>
    <row r="335" spans="1:9">
      <c r="A335" s="138">
        <v>2455</v>
      </c>
      <c r="B335" s="139" t="s">
        <v>65</v>
      </c>
      <c r="C335" s="140">
        <v>5</v>
      </c>
      <c r="D335" s="140">
        <v>5</v>
      </c>
      <c r="E335" s="141" t="s">
        <v>250</v>
      </c>
      <c r="F335" s="142">
        <f t="shared" si="6"/>
        <v>0</v>
      </c>
      <c r="G335" s="142">
        <f>SUM(G337:G340)</f>
        <v>0</v>
      </c>
      <c r="H335" s="154">
        <f>SUM(H337:H340)</f>
        <v>0</v>
      </c>
      <c r="I335" s="142">
        <f>SUM(I337:I340)</f>
        <v>0</v>
      </c>
    </row>
    <row r="336" spans="1:9" ht="40.5">
      <c r="A336" s="138"/>
      <c r="B336" s="139"/>
      <c r="C336" s="140"/>
      <c r="D336" s="140"/>
      <c r="E336" s="141" t="s">
        <v>362</v>
      </c>
      <c r="F336" s="142">
        <f t="shared" si="6"/>
        <v>0</v>
      </c>
      <c r="G336" s="143"/>
      <c r="H336" s="144"/>
      <c r="I336" s="145"/>
    </row>
    <row r="337" spans="1:9">
      <c r="A337" s="138"/>
      <c r="B337" s="139"/>
      <c r="C337" s="140"/>
      <c r="D337" s="140"/>
      <c r="E337" s="141" t="s">
        <v>363</v>
      </c>
      <c r="F337" s="142">
        <f t="shared" si="6"/>
        <v>0</v>
      </c>
      <c r="G337" s="143"/>
      <c r="H337" s="144"/>
      <c r="I337" s="145"/>
    </row>
    <row r="338" spans="1:9">
      <c r="A338" s="138"/>
      <c r="B338" s="139"/>
      <c r="C338" s="140"/>
      <c r="D338" s="140"/>
      <c r="E338" s="141"/>
      <c r="F338" s="142">
        <f t="shared" si="6"/>
        <v>0</v>
      </c>
      <c r="G338" s="143"/>
      <c r="H338" s="144"/>
      <c r="I338" s="145"/>
    </row>
    <row r="339" spans="1:9">
      <c r="A339" s="138"/>
      <c r="B339" s="139"/>
      <c r="C339" s="140"/>
      <c r="D339" s="140"/>
      <c r="E339" s="141"/>
      <c r="F339" s="142">
        <f t="shared" si="6"/>
        <v>0</v>
      </c>
      <c r="G339" s="143"/>
      <c r="H339" s="144"/>
      <c r="I339" s="145"/>
    </row>
    <row r="340" spans="1:9">
      <c r="A340" s="138"/>
      <c r="B340" s="139"/>
      <c r="C340" s="140"/>
      <c r="D340" s="140"/>
      <c r="E340" s="141" t="s">
        <v>363</v>
      </c>
      <c r="F340" s="142">
        <f t="shared" si="6"/>
        <v>0</v>
      </c>
      <c r="G340" s="143"/>
      <c r="H340" s="144"/>
      <c r="I340" s="145"/>
    </row>
    <row r="341" spans="1:9">
      <c r="A341" s="138">
        <v>2460</v>
      </c>
      <c r="B341" s="139" t="s">
        <v>65</v>
      </c>
      <c r="C341" s="140">
        <v>6</v>
      </c>
      <c r="D341" s="140">
        <v>0</v>
      </c>
      <c r="E341" s="146" t="s">
        <v>251</v>
      </c>
      <c r="F341" s="142">
        <f t="shared" si="6"/>
        <v>0</v>
      </c>
      <c r="G341" s="142">
        <f>G343</f>
        <v>0</v>
      </c>
      <c r="H341" s="154">
        <f>H343</f>
        <v>0</v>
      </c>
      <c r="I341" s="142">
        <f>I343</f>
        <v>0</v>
      </c>
    </row>
    <row r="342" spans="1:9" s="149" customFormat="1" ht="12.75" customHeight="1">
      <c r="A342" s="138"/>
      <c r="B342" s="139"/>
      <c r="C342" s="140"/>
      <c r="D342" s="140"/>
      <c r="E342" s="141" t="s">
        <v>85</v>
      </c>
      <c r="F342" s="142">
        <f t="shared" si="6"/>
        <v>0</v>
      </c>
      <c r="G342" s="151"/>
      <c r="H342" s="152"/>
      <c r="I342" s="153"/>
    </row>
    <row r="343" spans="1:9">
      <c r="A343" s="138">
        <v>2461</v>
      </c>
      <c r="B343" s="139" t="s">
        <v>65</v>
      </c>
      <c r="C343" s="140">
        <v>6</v>
      </c>
      <c r="D343" s="140">
        <v>1</v>
      </c>
      <c r="E343" s="141" t="s">
        <v>252</v>
      </c>
      <c r="F343" s="142">
        <f t="shared" si="6"/>
        <v>0</v>
      </c>
      <c r="G343" s="142">
        <f>SUM(G345:G348)</f>
        <v>0</v>
      </c>
      <c r="H343" s="154">
        <f>SUM(H345:H348)</f>
        <v>0</v>
      </c>
      <c r="I343" s="142">
        <f>SUM(I345:I348)</f>
        <v>0</v>
      </c>
    </row>
    <row r="344" spans="1:9" ht="40.5">
      <c r="A344" s="138"/>
      <c r="B344" s="139"/>
      <c r="C344" s="140"/>
      <c r="D344" s="140"/>
      <c r="E344" s="141" t="s">
        <v>362</v>
      </c>
      <c r="F344" s="142">
        <f t="shared" si="6"/>
        <v>0</v>
      </c>
      <c r="G344" s="143"/>
      <c r="H344" s="144"/>
      <c r="I344" s="145"/>
    </row>
    <row r="345" spans="1:9">
      <c r="A345" s="138"/>
      <c r="B345" s="139"/>
      <c r="C345" s="140"/>
      <c r="D345" s="140"/>
      <c r="E345" s="141" t="s">
        <v>363</v>
      </c>
      <c r="F345" s="142">
        <f t="shared" si="6"/>
        <v>0</v>
      </c>
      <c r="G345" s="143"/>
      <c r="H345" s="144"/>
      <c r="I345" s="145"/>
    </row>
    <row r="346" spans="1:9">
      <c r="A346" s="138"/>
      <c r="B346" s="139"/>
      <c r="C346" s="140"/>
      <c r="D346" s="140"/>
      <c r="E346" s="141"/>
      <c r="F346" s="142">
        <f t="shared" si="6"/>
        <v>0</v>
      </c>
      <c r="G346" s="143"/>
      <c r="H346" s="144"/>
      <c r="I346" s="145"/>
    </row>
    <row r="347" spans="1:9">
      <c r="A347" s="138"/>
      <c r="B347" s="139"/>
      <c r="C347" s="140"/>
      <c r="D347" s="140"/>
      <c r="E347" s="141"/>
      <c r="F347" s="142">
        <f t="shared" si="6"/>
        <v>0</v>
      </c>
      <c r="G347" s="143"/>
      <c r="H347" s="144"/>
      <c r="I347" s="145"/>
    </row>
    <row r="348" spans="1:9">
      <c r="A348" s="138"/>
      <c r="B348" s="139"/>
      <c r="C348" s="140"/>
      <c r="D348" s="140"/>
      <c r="E348" s="141" t="s">
        <v>363</v>
      </c>
      <c r="F348" s="142">
        <f t="shared" si="6"/>
        <v>0</v>
      </c>
      <c r="G348" s="143"/>
      <c r="H348" s="144"/>
      <c r="I348" s="145"/>
    </row>
    <row r="349" spans="1:9">
      <c r="A349" s="138">
        <v>2470</v>
      </c>
      <c r="B349" s="139" t="s">
        <v>65</v>
      </c>
      <c r="C349" s="140">
        <v>7</v>
      </c>
      <c r="D349" s="140">
        <v>0</v>
      </c>
      <c r="E349" s="146" t="s">
        <v>253</v>
      </c>
      <c r="F349" s="142">
        <f t="shared" si="6"/>
        <v>0</v>
      </c>
      <c r="G349" s="142">
        <f>G351+G357+G363+G369</f>
        <v>0</v>
      </c>
      <c r="H349" s="154">
        <f>H351+H357+H363+H369</f>
        <v>0</v>
      </c>
      <c r="I349" s="142">
        <f>I351+I357+I363+I369</f>
        <v>0</v>
      </c>
    </row>
    <row r="350" spans="1:9" s="149" customFormat="1" ht="12.75" customHeight="1">
      <c r="A350" s="138"/>
      <c r="B350" s="139"/>
      <c r="C350" s="140"/>
      <c r="D350" s="140"/>
      <c r="E350" s="141" t="s">
        <v>85</v>
      </c>
      <c r="F350" s="142">
        <f t="shared" si="6"/>
        <v>0</v>
      </c>
      <c r="G350" s="151"/>
      <c r="H350" s="152"/>
      <c r="I350" s="153"/>
    </row>
    <row r="351" spans="1:9" ht="33.75" customHeight="1">
      <c r="A351" s="138">
        <v>2471</v>
      </c>
      <c r="B351" s="139" t="s">
        <v>65</v>
      </c>
      <c r="C351" s="140">
        <v>7</v>
      </c>
      <c r="D351" s="140">
        <v>1</v>
      </c>
      <c r="E351" s="141" t="s">
        <v>254</v>
      </c>
      <c r="F351" s="142">
        <f t="shared" si="6"/>
        <v>0</v>
      </c>
      <c r="G351" s="142">
        <f>SUM(G353:G356)</f>
        <v>0</v>
      </c>
      <c r="H351" s="154">
        <f>SUM(H353:H356)</f>
        <v>0</v>
      </c>
      <c r="I351" s="142">
        <f>SUM(I353:I356)</f>
        <v>0</v>
      </c>
    </row>
    <row r="352" spans="1:9" ht="40.5">
      <c r="A352" s="138"/>
      <c r="B352" s="139"/>
      <c r="C352" s="140"/>
      <c r="D352" s="140"/>
      <c r="E352" s="141" t="s">
        <v>362</v>
      </c>
      <c r="F352" s="142">
        <f t="shared" si="6"/>
        <v>0</v>
      </c>
      <c r="G352" s="143"/>
      <c r="H352" s="144"/>
      <c r="I352" s="145"/>
    </row>
    <row r="353" spans="1:9">
      <c r="A353" s="138"/>
      <c r="B353" s="139"/>
      <c r="C353" s="140"/>
      <c r="D353" s="140"/>
      <c r="E353" s="141" t="s">
        <v>363</v>
      </c>
      <c r="F353" s="142">
        <f t="shared" si="6"/>
        <v>0</v>
      </c>
      <c r="G353" s="143"/>
      <c r="H353" s="144"/>
      <c r="I353" s="145"/>
    </row>
    <row r="354" spans="1:9">
      <c r="A354" s="138"/>
      <c r="B354" s="139"/>
      <c r="C354" s="140"/>
      <c r="D354" s="140"/>
      <c r="E354" s="141"/>
      <c r="F354" s="142">
        <f t="shared" ref="F354:F417" si="7">I354+H354</f>
        <v>0</v>
      </c>
      <c r="G354" s="143"/>
      <c r="H354" s="144"/>
      <c r="I354" s="145"/>
    </row>
    <row r="355" spans="1:9">
      <c r="A355" s="138"/>
      <c r="B355" s="139"/>
      <c r="C355" s="140"/>
      <c r="D355" s="140"/>
      <c r="E355" s="141"/>
      <c r="F355" s="142">
        <f t="shared" si="7"/>
        <v>0</v>
      </c>
      <c r="G355" s="143"/>
      <c r="H355" s="144"/>
      <c r="I355" s="145"/>
    </row>
    <row r="356" spans="1:9">
      <c r="A356" s="138"/>
      <c r="B356" s="139"/>
      <c r="C356" s="140"/>
      <c r="D356" s="140"/>
      <c r="E356" s="141" t="s">
        <v>363</v>
      </c>
      <c r="F356" s="142">
        <f t="shared" si="7"/>
        <v>0</v>
      </c>
      <c r="G356" s="143"/>
      <c r="H356" s="144"/>
      <c r="I356" s="145"/>
    </row>
    <row r="357" spans="1:9">
      <c r="A357" s="138">
        <v>2472</v>
      </c>
      <c r="B357" s="139" t="s">
        <v>65</v>
      </c>
      <c r="C357" s="140">
        <v>7</v>
      </c>
      <c r="D357" s="140">
        <v>2</v>
      </c>
      <c r="E357" s="141" t="s">
        <v>255</v>
      </c>
      <c r="F357" s="142">
        <f t="shared" si="7"/>
        <v>0</v>
      </c>
      <c r="G357" s="142">
        <f>SUM(G359:G362)</f>
        <v>0</v>
      </c>
      <c r="H357" s="154">
        <f>SUM(H359:H362)</f>
        <v>0</v>
      </c>
      <c r="I357" s="142">
        <f>SUM(I359:I362)</f>
        <v>0</v>
      </c>
    </row>
    <row r="358" spans="1:9" ht="40.5">
      <c r="A358" s="138"/>
      <c r="B358" s="139"/>
      <c r="C358" s="140"/>
      <c r="D358" s="140"/>
      <c r="E358" s="141" t="s">
        <v>362</v>
      </c>
      <c r="F358" s="142">
        <f t="shared" si="7"/>
        <v>0</v>
      </c>
      <c r="G358" s="143"/>
      <c r="H358" s="144"/>
      <c r="I358" s="145"/>
    </row>
    <row r="359" spans="1:9">
      <c r="A359" s="138"/>
      <c r="B359" s="139"/>
      <c r="C359" s="140"/>
      <c r="D359" s="140"/>
      <c r="E359" s="141" t="s">
        <v>363</v>
      </c>
      <c r="F359" s="142">
        <f t="shared" si="7"/>
        <v>0</v>
      </c>
      <c r="G359" s="143"/>
      <c r="H359" s="144"/>
      <c r="I359" s="145"/>
    </row>
    <row r="360" spans="1:9">
      <c r="A360" s="138"/>
      <c r="B360" s="139"/>
      <c r="C360" s="140"/>
      <c r="D360" s="140"/>
      <c r="E360" s="141"/>
      <c r="F360" s="142">
        <f t="shared" si="7"/>
        <v>0</v>
      </c>
      <c r="G360" s="143"/>
      <c r="H360" s="144"/>
      <c r="I360" s="145"/>
    </row>
    <row r="361" spans="1:9">
      <c r="A361" s="138"/>
      <c r="B361" s="139"/>
      <c r="C361" s="140"/>
      <c r="D361" s="140"/>
      <c r="E361" s="141"/>
      <c r="F361" s="142">
        <f t="shared" si="7"/>
        <v>0</v>
      </c>
      <c r="G361" s="143"/>
      <c r="H361" s="144"/>
      <c r="I361" s="145"/>
    </row>
    <row r="362" spans="1:9">
      <c r="A362" s="138"/>
      <c r="B362" s="139"/>
      <c r="C362" s="140"/>
      <c r="D362" s="140"/>
      <c r="E362" s="141" t="s">
        <v>363</v>
      </c>
      <c r="F362" s="142">
        <f t="shared" si="7"/>
        <v>0</v>
      </c>
      <c r="G362" s="143"/>
      <c r="H362" s="144"/>
      <c r="I362" s="145"/>
    </row>
    <row r="363" spans="1:9">
      <c r="A363" s="138">
        <v>2473</v>
      </c>
      <c r="B363" s="139" t="s">
        <v>65</v>
      </c>
      <c r="C363" s="140">
        <v>7</v>
      </c>
      <c r="D363" s="140">
        <v>3</v>
      </c>
      <c r="E363" s="141" t="s">
        <v>256</v>
      </c>
      <c r="F363" s="142">
        <f t="shared" si="7"/>
        <v>0</v>
      </c>
      <c r="G363" s="142">
        <f>SUM(G365:G368)</f>
        <v>0</v>
      </c>
      <c r="H363" s="154">
        <f>SUM(H365:H368)</f>
        <v>0</v>
      </c>
      <c r="I363" s="142">
        <f>SUM(I365:I368)</f>
        <v>0</v>
      </c>
    </row>
    <row r="364" spans="1:9" ht="40.5">
      <c r="A364" s="138"/>
      <c r="B364" s="139"/>
      <c r="C364" s="140"/>
      <c r="D364" s="140"/>
      <c r="E364" s="141" t="s">
        <v>362</v>
      </c>
      <c r="F364" s="142">
        <f t="shared" si="7"/>
        <v>0</v>
      </c>
      <c r="G364" s="143"/>
      <c r="H364" s="144"/>
      <c r="I364" s="145"/>
    </row>
    <row r="365" spans="1:9">
      <c r="A365" s="138"/>
      <c r="B365" s="139"/>
      <c r="C365" s="140"/>
      <c r="D365" s="140"/>
      <c r="E365" s="141" t="s">
        <v>363</v>
      </c>
      <c r="F365" s="142">
        <f t="shared" si="7"/>
        <v>0</v>
      </c>
      <c r="G365" s="143"/>
      <c r="H365" s="144"/>
      <c r="I365" s="145"/>
    </row>
    <row r="366" spans="1:9">
      <c r="A366" s="138"/>
      <c r="B366" s="139"/>
      <c r="C366" s="140"/>
      <c r="D366" s="140"/>
      <c r="E366" s="141"/>
      <c r="F366" s="142">
        <f t="shared" si="7"/>
        <v>0</v>
      </c>
      <c r="G366" s="143"/>
      <c r="H366" s="144"/>
      <c r="I366" s="145"/>
    </row>
    <row r="367" spans="1:9">
      <c r="A367" s="138"/>
      <c r="B367" s="139"/>
      <c r="C367" s="140"/>
      <c r="D367" s="140"/>
      <c r="E367" s="141"/>
      <c r="F367" s="142">
        <f t="shared" si="7"/>
        <v>0</v>
      </c>
      <c r="G367" s="143"/>
      <c r="H367" s="144"/>
      <c r="I367" s="145"/>
    </row>
    <row r="368" spans="1:9">
      <c r="A368" s="138"/>
      <c r="B368" s="139"/>
      <c r="C368" s="140"/>
      <c r="D368" s="140"/>
      <c r="E368" s="141" t="s">
        <v>363</v>
      </c>
      <c r="F368" s="142">
        <f t="shared" si="7"/>
        <v>0</v>
      </c>
      <c r="G368" s="143"/>
      <c r="H368" s="144"/>
      <c r="I368" s="145"/>
    </row>
    <row r="369" spans="1:9">
      <c r="A369" s="138">
        <v>2474</v>
      </c>
      <c r="B369" s="139" t="s">
        <v>65</v>
      </c>
      <c r="C369" s="140">
        <v>7</v>
      </c>
      <c r="D369" s="140">
        <v>4</v>
      </c>
      <c r="E369" s="141" t="s">
        <v>257</v>
      </c>
      <c r="F369" s="142">
        <f t="shared" si="7"/>
        <v>0</v>
      </c>
      <c r="G369" s="142">
        <f>SUM(G371:G374)</f>
        <v>0</v>
      </c>
      <c r="H369" s="154">
        <f>SUM(H371:H374)</f>
        <v>0</v>
      </c>
      <c r="I369" s="142">
        <f>SUM(I371:I374)</f>
        <v>0</v>
      </c>
    </row>
    <row r="370" spans="1:9" ht="40.5">
      <c r="A370" s="138"/>
      <c r="B370" s="139"/>
      <c r="C370" s="140"/>
      <c r="D370" s="140"/>
      <c r="E370" s="141" t="s">
        <v>362</v>
      </c>
      <c r="F370" s="142">
        <f t="shared" si="7"/>
        <v>0</v>
      </c>
      <c r="G370" s="143"/>
      <c r="H370" s="144"/>
      <c r="I370" s="145"/>
    </row>
    <row r="371" spans="1:9">
      <c r="A371" s="138"/>
      <c r="B371" s="139"/>
      <c r="C371" s="140"/>
      <c r="D371" s="140"/>
      <c r="E371" s="141" t="s">
        <v>363</v>
      </c>
      <c r="F371" s="142">
        <f t="shared" si="7"/>
        <v>0</v>
      </c>
      <c r="G371" s="143"/>
      <c r="H371" s="144"/>
      <c r="I371" s="145"/>
    </row>
    <row r="372" spans="1:9">
      <c r="A372" s="138"/>
      <c r="B372" s="139"/>
      <c r="C372" s="140"/>
      <c r="D372" s="140"/>
      <c r="E372" s="141"/>
      <c r="F372" s="142">
        <f t="shared" si="7"/>
        <v>0</v>
      </c>
      <c r="G372" s="143"/>
      <c r="H372" s="144"/>
      <c r="I372" s="145"/>
    </row>
    <row r="373" spans="1:9">
      <c r="A373" s="138"/>
      <c r="B373" s="139"/>
      <c r="C373" s="140"/>
      <c r="D373" s="140"/>
      <c r="E373" s="141"/>
      <c r="F373" s="142">
        <f t="shared" si="7"/>
        <v>0</v>
      </c>
      <c r="G373" s="143"/>
      <c r="H373" s="144"/>
      <c r="I373" s="145"/>
    </row>
    <row r="374" spans="1:9">
      <c r="A374" s="138"/>
      <c r="B374" s="139"/>
      <c r="C374" s="140"/>
      <c r="D374" s="140"/>
      <c r="E374" s="141" t="s">
        <v>363</v>
      </c>
      <c r="F374" s="142">
        <f t="shared" si="7"/>
        <v>0</v>
      </c>
      <c r="G374" s="143"/>
      <c r="H374" s="144"/>
      <c r="I374" s="145"/>
    </row>
    <row r="375" spans="1:9" ht="33" customHeight="1">
      <c r="A375" s="138">
        <v>2480</v>
      </c>
      <c r="B375" s="139" t="s">
        <v>65</v>
      </c>
      <c r="C375" s="140">
        <v>8</v>
      </c>
      <c r="D375" s="140">
        <v>0</v>
      </c>
      <c r="E375" s="146" t="s">
        <v>258</v>
      </c>
      <c r="F375" s="142">
        <f t="shared" si="7"/>
        <v>0</v>
      </c>
      <c r="G375" s="142">
        <f>G377+G383+G389+G395</f>
        <v>0</v>
      </c>
      <c r="H375" s="154">
        <f>H377+H383+H389+H395</f>
        <v>0</v>
      </c>
      <c r="I375" s="142">
        <f>I377+I383+I389+I395</f>
        <v>0</v>
      </c>
    </row>
    <row r="376" spans="1:9" s="149" customFormat="1" ht="15" customHeight="1">
      <c r="A376" s="138"/>
      <c r="B376" s="139"/>
      <c r="C376" s="140"/>
      <c r="D376" s="140"/>
      <c r="E376" s="141" t="s">
        <v>85</v>
      </c>
      <c r="F376" s="142">
        <f t="shared" si="7"/>
        <v>0</v>
      </c>
      <c r="G376" s="151"/>
      <c r="H376" s="152"/>
      <c r="I376" s="153"/>
    </row>
    <row r="377" spans="1:9" ht="29.25" customHeight="1">
      <c r="A377" s="138">
        <v>2481</v>
      </c>
      <c r="B377" s="139" t="s">
        <v>65</v>
      </c>
      <c r="C377" s="140">
        <v>8</v>
      </c>
      <c r="D377" s="140">
        <v>1</v>
      </c>
      <c r="E377" s="141" t="s">
        <v>259</v>
      </c>
      <c r="F377" s="142">
        <f t="shared" si="7"/>
        <v>0</v>
      </c>
      <c r="G377" s="142">
        <f>SUM(G379:G382)</f>
        <v>0</v>
      </c>
      <c r="H377" s="154">
        <f>SUM(H379:H382)</f>
        <v>0</v>
      </c>
      <c r="I377" s="142">
        <f>SUM(I379:I382)</f>
        <v>0</v>
      </c>
    </row>
    <row r="378" spans="1:9" ht="40.5">
      <c r="A378" s="138"/>
      <c r="B378" s="139"/>
      <c r="C378" s="140"/>
      <c r="D378" s="140"/>
      <c r="E378" s="141" t="s">
        <v>362</v>
      </c>
      <c r="F378" s="142">
        <f t="shared" si="7"/>
        <v>0</v>
      </c>
      <c r="G378" s="143"/>
      <c r="H378" s="144"/>
      <c r="I378" s="145"/>
    </row>
    <row r="379" spans="1:9">
      <c r="A379" s="138"/>
      <c r="B379" s="139"/>
      <c r="C379" s="140"/>
      <c r="D379" s="140"/>
      <c r="E379" s="141" t="s">
        <v>363</v>
      </c>
      <c r="F379" s="142">
        <f t="shared" si="7"/>
        <v>0</v>
      </c>
      <c r="G379" s="143"/>
      <c r="H379" s="144"/>
      <c r="I379" s="145"/>
    </row>
    <row r="380" spans="1:9">
      <c r="A380" s="138"/>
      <c r="B380" s="139"/>
      <c r="C380" s="140"/>
      <c r="D380" s="140"/>
      <c r="E380" s="141"/>
      <c r="F380" s="142">
        <f t="shared" si="7"/>
        <v>0</v>
      </c>
      <c r="G380" s="143"/>
      <c r="H380" s="144"/>
      <c r="I380" s="145"/>
    </row>
    <row r="381" spans="1:9">
      <c r="A381" s="138"/>
      <c r="B381" s="139"/>
      <c r="C381" s="140"/>
      <c r="D381" s="140"/>
      <c r="E381" s="141"/>
      <c r="F381" s="142">
        <f t="shared" si="7"/>
        <v>0</v>
      </c>
      <c r="G381" s="143"/>
      <c r="H381" s="144"/>
      <c r="I381" s="145"/>
    </row>
    <row r="382" spans="1:9">
      <c r="A382" s="138"/>
      <c r="B382" s="139"/>
      <c r="C382" s="140"/>
      <c r="D382" s="140"/>
      <c r="E382" s="141" t="s">
        <v>363</v>
      </c>
      <c r="F382" s="142">
        <f t="shared" si="7"/>
        <v>0</v>
      </c>
      <c r="G382" s="143"/>
      <c r="H382" s="144"/>
      <c r="I382" s="145"/>
    </row>
    <row r="383" spans="1:9" ht="47.25" customHeight="1">
      <c r="A383" s="138">
        <v>2482</v>
      </c>
      <c r="B383" s="139" t="s">
        <v>65</v>
      </c>
      <c r="C383" s="140">
        <v>8</v>
      </c>
      <c r="D383" s="140">
        <v>2</v>
      </c>
      <c r="E383" s="141" t="s">
        <v>260</v>
      </c>
      <c r="F383" s="142">
        <f t="shared" si="7"/>
        <v>0</v>
      </c>
      <c r="G383" s="142">
        <f>SUM(G385:G388)</f>
        <v>0</v>
      </c>
      <c r="H383" s="154">
        <f>SUM(H385:H388)</f>
        <v>0</v>
      </c>
      <c r="I383" s="142">
        <f>SUM(I385:I388)</f>
        <v>0</v>
      </c>
    </row>
    <row r="384" spans="1:9" ht="40.5">
      <c r="A384" s="138"/>
      <c r="B384" s="139"/>
      <c r="C384" s="140"/>
      <c r="D384" s="140"/>
      <c r="E384" s="141" t="s">
        <v>362</v>
      </c>
      <c r="F384" s="142">
        <f t="shared" si="7"/>
        <v>0</v>
      </c>
      <c r="G384" s="143"/>
      <c r="H384" s="144"/>
      <c r="I384" s="145"/>
    </row>
    <row r="385" spans="1:9">
      <c r="A385" s="138"/>
      <c r="B385" s="139"/>
      <c r="C385" s="140"/>
      <c r="D385" s="140"/>
      <c r="E385" s="141" t="s">
        <v>363</v>
      </c>
      <c r="F385" s="142">
        <f t="shared" si="7"/>
        <v>0</v>
      </c>
      <c r="G385" s="143"/>
      <c r="H385" s="144"/>
      <c r="I385" s="145"/>
    </row>
    <row r="386" spans="1:9">
      <c r="A386" s="138"/>
      <c r="B386" s="139"/>
      <c r="C386" s="140"/>
      <c r="D386" s="140"/>
      <c r="E386" s="141"/>
      <c r="F386" s="142">
        <f t="shared" si="7"/>
        <v>0</v>
      </c>
      <c r="G386" s="143"/>
      <c r="H386" s="144"/>
      <c r="I386" s="145"/>
    </row>
    <row r="387" spans="1:9">
      <c r="A387" s="138"/>
      <c r="B387" s="139"/>
      <c r="C387" s="140"/>
      <c r="D387" s="140"/>
      <c r="E387" s="141"/>
      <c r="F387" s="142">
        <f t="shared" si="7"/>
        <v>0</v>
      </c>
      <c r="G387" s="143"/>
      <c r="H387" s="144"/>
      <c r="I387" s="145"/>
    </row>
    <row r="388" spans="1:9">
      <c r="A388" s="138"/>
      <c r="B388" s="139"/>
      <c r="C388" s="140"/>
      <c r="D388" s="140"/>
      <c r="E388" s="141" t="s">
        <v>363</v>
      </c>
      <c r="F388" s="142">
        <f t="shared" si="7"/>
        <v>0</v>
      </c>
      <c r="G388" s="143"/>
      <c r="H388" s="144"/>
      <c r="I388" s="145"/>
    </row>
    <row r="389" spans="1:9" ht="34.5" customHeight="1">
      <c r="A389" s="138">
        <v>2483</v>
      </c>
      <c r="B389" s="139" t="s">
        <v>65</v>
      </c>
      <c r="C389" s="140">
        <v>8</v>
      </c>
      <c r="D389" s="140">
        <v>3</v>
      </c>
      <c r="E389" s="141" t="s">
        <v>261</v>
      </c>
      <c r="F389" s="142">
        <f t="shared" si="7"/>
        <v>0</v>
      </c>
      <c r="G389" s="142">
        <f>SUM(G391:G394)</f>
        <v>0</v>
      </c>
      <c r="H389" s="154">
        <f>SUM(H391:H394)</f>
        <v>0</v>
      </c>
      <c r="I389" s="142">
        <f>SUM(I391:I394)</f>
        <v>0</v>
      </c>
    </row>
    <row r="390" spans="1:9" ht="40.5">
      <c r="A390" s="138"/>
      <c r="B390" s="139"/>
      <c r="C390" s="140"/>
      <c r="D390" s="140"/>
      <c r="E390" s="141" t="s">
        <v>362</v>
      </c>
      <c r="F390" s="142">
        <f t="shared" si="7"/>
        <v>0</v>
      </c>
      <c r="G390" s="143"/>
      <c r="H390" s="144"/>
      <c r="I390" s="145"/>
    </row>
    <row r="391" spans="1:9">
      <c r="A391" s="138"/>
      <c r="B391" s="139"/>
      <c r="C391" s="140"/>
      <c r="D391" s="140"/>
      <c r="E391" s="141" t="s">
        <v>363</v>
      </c>
      <c r="F391" s="142">
        <f t="shared" si="7"/>
        <v>0</v>
      </c>
      <c r="G391" s="143"/>
      <c r="H391" s="144"/>
      <c r="I391" s="145"/>
    </row>
    <row r="392" spans="1:9">
      <c r="A392" s="138"/>
      <c r="B392" s="139"/>
      <c r="C392" s="140"/>
      <c r="D392" s="140"/>
      <c r="E392" s="141"/>
      <c r="F392" s="142">
        <f t="shared" si="7"/>
        <v>0</v>
      </c>
      <c r="G392" s="143"/>
      <c r="H392" s="144"/>
      <c r="I392" s="145"/>
    </row>
    <row r="393" spans="1:9">
      <c r="A393" s="138"/>
      <c r="B393" s="139"/>
      <c r="C393" s="140"/>
      <c r="D393" s="140"/>
      <c r="E393" s="141"/>
      <c r="F393" s="142">
        <f t="shared" si="7"/>
        <v>0</v>
      </c>
      <c r="G393" s="143"/>
      <c r="H393" s="144"/>
      <c r="I393" s="145"/>
    </row>
    <row r="394" spans="1:9">
      <c r="A394" s="138"/>
      <c r="B394" s="139"/>
      <c r="C394" s="140"/>
      <c r="D394" s="140"/>
      <c r="E394" s="141" t="s">
        <v>363</v>
      </c>
      <c r="F394" s="142">
        <f t="shared" si="7"/>
        <v>0</v>
      </c>
      <c r="G394" s="143"/>
      <c r="H394" s="144"/>
      <c r="I394" s="145"/>
    </row>
    <row r="395" spans="1:9" ht="40.5" customHeight="1">
      <c r="A395" s="138">
        <v>2484</v>
      </c>
      <c r="B395" s="139" t="s">
        <v>65</v>
      </c>
      <c r="C395" s="140">
        <v>8</v>
      </c>
      <c r="D395" s="140">
        <v>4</v>
      </c>
      <c r="E395" s="141" t="s">
        <v>262</v>
      </c>
      <c r="F395" s="142">
        <f t="shared" si="7"/>
        <v>0</v>
      </c>
      <c r="G395" s="142">
        <f>SUM(G397:G400)</f>
        <v>0</v>
      </c>
      <c r="H395" s="154">
        <f>SUM(H397:H400)</f>
        <v>0</v>
      </c>
      <c r="I395" s="142">
        <f>SUM(I397:I400)</f>
        <v>0</v>
      </c>
    </row>
    <row r="396" spans="1:9" ht="40.5">
      <c r="A396" s="138"/>
      <c r="B396" s="139"/>
      <c r="C396" s="140"/>
      <c r="D396" s="140"/>
      <c r="E396" s="141" t="s">
        <v>362</v>
      </c>
      <c r="F396" s="142">
        <f t="shared" si="7"/>
        <v>0</v>
      </c>
      <c r="G396" s="143"/>
      <c r="H396" s="144"/>
      <c r="I396" s="145"/>
    </row>
    <row r="397" spans="1:9">
      <c r="A397" s="138"/>
      <c r="B397" s="139"/>
      <c r="C397" s="140"/>
      <c r="D397" s="140"/>
      <c r="E397" s="141" t="s">
        <v>363</v>
      </c>
      <c r="F397" s="142">
        <f t="shared" si="7"/>
        <v>0</v>
      </c>
      <c r="G397" s="143"/>
      <c r="H397" s="144"/>
      <c r="I397" s="145"/>
    </row>
    <row r="398" spans="1:9">
      <c r="A398" s="138"/>
      <c r="B398" s="139"/>
      <c r="C398" s="140"/>
      <c r="D398" s="140"/>
      <c r="E398" s="141"/>
      <c r="F398" s="142">
        <f t="shared" si="7"/>
        <v>0</v>
      </c>
      <c r="G398" s="143"/>
      <c r="H398" s="144"/>
      <c r="I398" s="145"/>
    </row>
    <row r="399" spans="1:9">
      <c r="A399" s="138"/>
      <c r="B399" s="139"/>
      <c r="C399" s="140"/>
      <c r="D399" s="140"/>
      <c r="E399" s="141"/>
      <c r="F399" s="142">
        <f t="shared" si="7"/>
        <v>0</v>
      </c>
      <c r="G399" s="143"/>
      <c r="H399" s="144"/>
      <c r="I399" s="145"/>
    </row>
    <row r="400" spans="1:9">
      <c r="A400" s="138"/>
      <c r="B400" s="139"/>
      <c r="C400" s="140"/>
      <c r="D400" s="140"/>
      <c r="E400" s="141" t="s">
        <v>363</v>
      </c>
      <c r="F400" s="142">
        <f t="shared" si="7"/>
        <v>0</v>
      </c>
      <c r="G400" s="143"/>
      <c r="H400" s="144"/>
      <c r="I400" s="145"/>
    </row>
    <row r="401" spans="1:9" ht="27">
      <c r="A401" s="138">
        <v>2490</v>
      </c>
      <c r="B401" s="139" t="s">
        <v>65</v>
      </c>
      <c r="C401" s="140">
        <v>9</v>
      </c>
      <c r="D401" s="140">
        <v>0</v>
      </c>
      <c r="E401" s="146" t="s">
        <v>267</v>
      </c>
      <c r="F401" s="142">
        <f t="shared" si="7"/>
        <v>0</v>
      </c>
      <c r="G401" s="142">
        <f>G403</f>
        <v>0</v>
      </c>
      <c r="H401" s="154">
        <f>H403</f>
        <v>0</v>
      </c>
      <c r="I401" s="142">
        <f>I403</f>
        <v>0</v>
      </c>
    </row>
    <row r="402" spans="1:9" s="149" customFormat="1" ht="10.5" customHeight="1">
      <c r="A402" s="138"/>
      <c r="B402" s="139"/>
      <c r="C402" s="140"/>
      <c r="D402" s="140"/>
      <c r="E402" s="141" t="s">
        <v>85</v>
      </c>
      <c r="F402" s="142">
        <f t="shared" si="7"/>
        <v>0</v>
      </c>
      <c r="G402" s="151"/>
      <c r="H402" s="152"/>
      <c r="I402" s="153"/>
    </row>
    <row r="403" spans="1:9" ht="27">
      <c r="A403" s="138">
        <v>2491</v>
      </c>
      <c r="B403" s="139" t="s">
        <v>65</v>
      </c>
      <c r="C403" s="140">
        <v>9</v>
      </c>
      <c r="D403" s="140">
        <v>1</v>
      </c>
      <c r="E403" s="141" t="s">
        <v>267</v>
      </c>
      <c r="F403" s="142">
        <f t="shared" si="7"/>
        <v>0</v>
      </c>
      <c r="G403" s="142">
        <f>SUM(G405:G408)</f>
        <v>0</v>
      </c>
      <c r="H403" s="154">
        <f>SUM(H405:H408)</f>
        <v>0</v>
      </c>
      <c r="I403" s="142">
        <f>SUM(I405:I408)</f>
        <v>0</v>
      </c>
    </row>
    <row r="404" spans="1:9" ht="40.5">
      <c r="A404" s="138"/>
      <c r="B404" s="139"/>
      <c r="C404" s="140"/>
      <c r="D404" s="140"/>
      <c r="E404" s="141" t="s">
        <v>362</v>
      </c>
      <c r="F404" s="142">
        <f t="shared" si="7"/>
        <v>0</v>
      </c>
      <c r="G404" s="143"/>
      <c r="H404" s="144"/>
      <c r="I404" s="145"/>
    </row>
    <row r="405" spans="1:9">
      <c r="A405" s="138"/>
      <c r="B405" s="139"/>
      <c r="C405" s="140"/>
      <c r="D405" s="140"/>
      <c r="E405" s="141" t="s">
        <v>363</v>
      </c>
      <c r="F405" s="142">
        <f t="shared" si="7"/>
        <v>0</v>
      </c>
      <c r="G405" s="143"/>
      <c r="H405" s="144"/>
      <c r="I405" s="145"/>
    </row>
    <row r="406" spans="1:9">
      <c r="A406" s="138"/>
      <c r="B406" s="139"/>
      <c r="C406" s="140"/>
      <c r="D406" s="140"/>
      <c r="E406" s="141"/>
      <c r="F406" s="142">
        <f t="shared" si="7"/>
        <v>0</v>
      </c>
      <c r="G406" s="143"/>
      <c r="H406" s="144"/>
      <c r="I406" s="145"/>
    </row>
    <row r="407" spans="1:9">
      <c r="A407" s="138"/>
      <c r="B407" s="139"/>
      <c r="C407" s="140"/>
      <c r="D407" s="140"/>
      <c r="E407" s="141"/>
      <c r="F407" s="142">
        <f t="shared" si="7"/>
        <v>0</v>
      </c>
      <c r="G407" s="143"/>
      <c r="H407" s="144"/>
      <c r="I407" s="145"/>
    </row>
    <row r="408" spans="1:9">
      <c r="A408" s="138"/>
      <c r="B408" s="139"/>
      <c r="C408" s="140"/>
      <c r="D408" s="140"/>
      <c r="E408" s="141" t="s">
        <v>363</v>
      </c>
      <c r="F408" s="142">
        <f t="shared" si="7"/>
        <v>0</v>
      </c>
      <c r="G408" s="143"/>
      <c r="H408" s="144"/>
      <c r="I408" s="145"/>
    </row>
    <row r="409" spans="1:9" s="137" customFormat="1" ht="32.25" customHeight="1">
      <c r="A409" s="166">
        <v>2500</v>
      </c>
      <c r="B409" s="139" t="s">
        <v>66</v>
      </c>
      <c r="C409" s="140">
        <v>0</v>
      </c>
      <c r="D409" s="140">
        <v>0</v>
      </c>
      <c r="E409" s="125" t="s">
        <v>406</v>
      </c>
      <c r="F409" s="142">
        <f t="shared" si="7"/>
        <v>330414</v>
      </c>
      <c r="G409" s="142">
        <f>G411+G419+G427+G435+G443+G451</f>
        <v>0</v>
      </c>
      <c r="H409" s="154">
        <f>H411+H419+H427+H435+H443+H451</f>
        <v>0</v>
      </c>
      <c r="I409" s="142">
        <f>I411+I419+I427+I435+I443+I451</f>
        <v>330414</v>
      </c>
    </row>
    <row r="410" spans="1:9" ht="14.25" customHeight="1">
      <c r="A410" s="138"/>
      <c r="B410" s="139"/>
      <c r="C410" s="140"/>
      <c r="D410" s="140"/>
      <c r="E410" s="141" t="s">
        <v>177</v>
      </c>
      <c r="F410" s="142">
        <f t="shared" si="7"/>
        <v>0</v>
      </c>
      <c r="G410" s="143"/>
      <c r="H410" s="144"/>
      <c r="I410" s="145"/>
    </row>
    <row r="411" spans="1:9">
      <c r="A411" s="138">
        <v>2510</v>
      </c>
      <c r="B411" s="139" t="s">
        <v>66</v>
      </c>
      <c r="C411" s="140">
        <v>1</v>
      </c>
      <c r="D411" s="140">
        <v>0</v>
      </c>
      <c r="E411" s="146" t="s">
        <v>268</v>
      </c>
      <c r="F411" s="142">
        <f t="shared" si="7"/>
        <v>330414</v>
      </c>
      <c r="G411" s="142">
        <f>G413</f>
        <v>0</v>
      </c>
      <c r="H411" s="154">
        <f>H413</f>
        <v>0</v>
      </c>
      <c r="I411" s="142">
        <f>I413</f>
        <v>330414</v>
      </c>
    </row>
    <row r="412" spans="1:9" s="149" customFormat="1" ht="13.5" customHeight="1">
      <c r="A412" s="138"/>
      <c r="B412" s="139"/>
      <c r="C412" s="140"/>
      <c r="D412" s="140"/>
      <c r="E412" s="141" t="s">
        <v>85</v>
      </c>
      <c r="F412" s="142">
        <f t="shared" si="7"/>
        <v>0</v>
      </c>
      <c r="G412" s="151"/>
      <c r="H412" s="152"/>
      <c r="I412" s="153"/>
    </row>
    <row r="413" spans="1:9">
      <c r="A413" s="138">
        <v>2511</v>
      </c>
      <c r="B413" s="139" t="s">
        <v>66</v>
      </c>
      <c r="C413" s="140">
        <v>1</v>
      </c>
      <c r="D413" s="140">
        <v>1</v>
      </c>
      <c r="E413" s="141" t="s">
        <v>268</v>
      </c>
      <c r="F413" s="142">
        <f t="shared" si="7"/>
        <v>330414</v>
      </c>
      <c r="G413" s="142">
        <f>SUM(G415:G418)</f>
        <v>0</v>
      </c>
      <c r="H413" s="154">
        <f>SUM(H415:H418)</f>
        <v>0</v>
      </c>
      <c r="I413" s="142">
        <f>SUM(I415:I418)</f>
        <v>330414</v>
      </c>
    </row>
    <row r="414" spans="1:9" ht="40.5">
      <c r="A414" s="138"/>
      <c r="B414" s="139"/>
      <c r="C414" s="140"/>
      <c r="D414" s="140"/>
      <c r="E414" s="141" t="s">
        <v>362</v>
      </c>
      <c r="F414" s="142">
        <f t="shared" si="7"/>
        <v>0</v>
      </c>
      <c r="G414" s="143"/>
      <c r="H414" s="144"/>
      <c r="I414" s="145"/>
    </row>
    <row r="415" spans="1:9">
      <c r="A415" s="138"/>
      <c r="B415" s="139"/>
      <c r="C415" s="140"/>
      <c r="D415" s="140"/>
      <c r="E415" s="141" t="s">
        <v>467</v>
      </c>
      <c r="F415" s="142">
        <f t="shared" si="7"/>
        <v>330414</v>
      </c>
      <c r="G415" s="143"/>
      <c r="H415" s="144"/>
      <c r="I415" s="145">
        <v>330414</v>
      </c>
    </row>
    <row r="416" spans="1:9">
      <c r="A416" s="138"/>
      <c r="B416" s="139"/>
      <c r="C416" s="140"/>
      <c r="D416" s="140"/>
      <c r="E416" s="141"/>
      <c r="F416" s="142">
        <f t="shared" si="7"/>
        <v>0</v>
      </c>
      <c r="G416" s="143"/>
      <c r="H416" s="144"/>
      <c r="I416" s="145"/>
    </row>
    <row r="417" spans="1:9">
      <c r="A417" s="138"/>
      <c r="B417" s="139"/>
      <c r="C417" s="140"/>
      <c r="D417" s="140"/>
      <c r="E417" s="141"/>
      <c r="F417" s="142">
        <f t="shared" si="7"/>
        <v>0</v>
      </c>
      <c r="G417" s="143"/>
      <c r="H417" s="144"/>
      <c r="I417" s="145"/>
    </row>
    <row r="418" spans="1:9">
      <c r="A418" s="138"/>
      <c r="B418" s="139"/>
      <c r="C418" s="140"/>
      <c r="D418" s="140"/>
      <c r="E418" s="141" t="s">
        <v>363</v>
      </c>
      <c r="F418" s="142">
        <f t="shared" ref="F418:F458" si="8">I418+H418</f>
        <v>0</v>
      </c>
      <c r="G418" s="143"/>
      <c r="H418" s="144"/>
      <c r="I418" s="145"/>
    </row>
    <row r="419" spans="1:9">
      <c r="A419" s="138">
        <v>2520</v>
      </c>
      <c r="B419" s="139" t="s">
        <v>66</v>
      </c>
      <c r="C419" s="140">
        <v>2</v>
      </c>
      <c r="D419" s="140">
        <v>0</v>
      </c>
      <c r="E419" s="146" t="s">
        <v>269</v>
      </c>
      <c r="F419" s="142">
        <f t="shared" si="8"/>
        <v>0</v>
      </c>
      <c r="G419" s="142">
        <f>G421</f>
        <v>0</v>
      </c>
      <c r="H419" s="154">
        <f>H421</f>
        <v>0</v>
      </c>
      <c r="I419" s="142">
        <f>I421</f>
        <v>0</v>
      </c>
    </row>
    <row r="420" spans="1:9" s="149" customFormat="1" ht="10.5" customHeight="1">
      <c r="A420" s="138"/>
      <c r="B420" s="139"/>
      <c r="C420" s="140"/>
      <c r="D420" s="140"/>
      <c r="E420" s="141" t="s">
        <v>85</v>
      </c>
      <c r="F420" s="142">
        <f t="shared" si="8"/>
        <v>0</v>
      </c>
      <c r="G420" s="151"/>
      <c r="H420" s="152"/>
      <c r="I420" s="153"/>
    </row>
    <row r="421" spans="1:9">
      <c r="A421" s="138">
        <v>2521</v>
      </c>
      <c r="B421" s="139" t="s">
        <v>66</v>
      </c>
      <c r="C421" s="140">
        <v>2</v>
      </c>
      <c r="D421" s="140">
        <v>1</v>
      </c>
      <c r="E421" s="141" t="s">
        <v>270</v>
      </c>
      <c r="F421" s="142">
        <f t="shared" si="8"/>
        <v>0</v>
      </c>
      <c r="G421" s="142">
        <f>SUM(G423:G426)</f>
        <v>0</v>
      </c>
      <c r="H421" s="154">
        <f>SUM(H423:H426)</f>
        <v>0</v>
      </c>
      <c r="I421" s="142">
        <f>SUM(I423:I426)</f>
        <v>0</v>
      </c>
    </row>
    <row r="422" spans="1:9" ht="40.5">
      <c r="A422" s="138"/>
      <c r="B422" s="139"/>
      <c r="C422" s="140"/>
      <c r="D422" s="140"/>
      <c r="E422" s="141" t="s">
        <v>362</v>
      </c>
      <c r="F422" s="142">
        <f t="shared" si="8"/>
        <v>0</v>
      </c>
      <c r="G422" s="143"/>
      <c r="H422" s="144"/>
      <c r="I422" s="145"/>
    </row>
    <row r="423" spans="1:9">
      <c r="A423" s="138"/>
      <c r="B423" s="139"/>
      <c r="C423" s="140"/>
      <c r="D423" s="140"/>
      <c r="E423" s="141" t="s">
        <v>363</v>
      </c>
      <c r="F423" s="142">
        <f t="shared" si="8"/>
        <v>0</v>
      </c>
      <c r="G423" s="143"/>
      <c r="H423" s="144"/>
      <c r="I423" s="145"/>
    </row>
    <row r="424" spans="1:9">
      <c r="A424" s="138"/>
      <c r="B424" s="139"/>
      <c r="C424" s="140"/>
      <c r="D424" s="140"/>
      <c r="E424" s="141"/>
      <c r="F424" s="142">
        <f t="shared" si="8"/>
        <v>0</v>
      </c>
      <c r="G424" s="143"/>
      <c r="H424" s="144"/>
      <c r="I424" s="145"/>
    </row>
    <row r="425" spans="1:9">
      <c r="A425" s="138"/>
      <c r="B425" s="139"/>
      <c r="C425" s="140"/>
      <c r="D425" s="140"/>
      <c r="E425" s="141"/>
      <c r="F425" s="142">
        <f t="shared" si="8"/>
        <v>0</v>
      </c>
      <c r="G425" s="143"/>
      <c r="H425" s="144"/>
      <c r="I425" s="145"/>
    </row>
    <row r="426" spans="1:9">
      <c r="A426" s="138"/>
      <c r="B426" s="139"/>
      <c r="C426" s="140"/>
      <c r="D426" s="140"/>
      <c r="E426" s="141" t="s">
        <v>363</v>
      </c>
      <c r="F426" s="142">
        <f t="shared" si="8"/>
        <v>0</v>
      </c>
      <c r="G426" s="143"/>
      <c r="H426" s="144"/>
      <c r="I426" s="145"/>
    </row>
    <row r="427" spans="1:9">
      <c r="A427" s="138">
        <v>2530</v>
      </c>
      <c r="B427" s="139" t="s">
        <v>66</v>
      </c>
      <c r="C427" s="140">
        <v>3</v>
      </c>
      <c r="D427" s="140">
        <v>0</v>
      </c>
      <c r="E427" s="146" t="s">
        <v>271</v>
      </c>
      <c r="F427" s="142">
        <f t="shared" si="8"/>
        <v>0</v>
      </c>
      <c r="G427" s="142">
        <f>G429</f>
        <v>0</v>
      </c>
      <c r="H427" s="154">
        <f>H429</f>
        <v>0</v>
      </c>
      <c r="I427" s="142">
        <f>I429</f>
        <v>0</v>
      </c>
    </row>
    <row r="428" spans="1:9" s="149" customFormat="1" ht="10.5" customHeight="1">
      <c r="A428" s="138"/>
      <c r="B428" s="139"/>
      <c r="C428" s="140"/>
      <c r="D428" s="140"/>
      <c r="E428" s="141" t="s">
        <v>85</v>
      </c>
      <c r="F428" s="142">
        <f t="shared" si="8"/>
        <v>0</v>
      </c>
      <c r="G428" s="151"/>
      <c r="H428" s="152"/>
      <c r="I428" s="153"/>
    </row>
    <row r="429" spans="1:9">
      <c r="A429" s="138">
        <v>3531</v>
      </c>
      <c r="B429" s="139" t="s">
        <v>66</v>
      </c>
      <c r="C429" s="140">
        <v>3</v>
      </c>
      <c r="D429" s="140">
        <v>1</v>
      </c>
      <c r="E429" s="141" t="s">
        <v>271</v>
      </c>
      <c r="F429" s="142">
        <f t="shared" si="8"/>
        <v>0</v>
      </c>
      <c r="G429" s="142">
        <f>SUM(G431:G434)</f>
        <v>0</v>
      </c>
      <c r="H429" s="154">
        <f>SUM(H431:H434)</f>
        <v>0</v>
      </c>
      <c r="I429" s="142">
        <f>SUM(I431:I434)</f>
        <v>0</v>
      </c>
    </row>
    <row r="430" spans="1:9" ht="40.5">
      <c r="A430" s="138"/>
      <c r="B430" s="139"/>
      <c r="C430" s="140"/>
      <c r="D430" s="140"/>
      <c r="E430" s="141" t="s">
        <v>362</v>
      </c>
      <c r="F430" s="142">
        <f t="shared" si="8"/>
        <v>0</v>
      </c>
      <c r="G430" s="143"/>
      <c r="H430" s="144"/>
      <c r="I430" s="145"/>
    </row>
    <row r="431" spans="1:9">
      <c r="A431" s="138"/>
      <c r="B431" s="139"/>
      <c r="C431" s="140"/>
      <c r="D431" s="140"/>
      <c r="E431" s="141" t="s">
        <v>363</v>
      </c>
      <c r="F431" s="142">
        <f t="shared" si="8"/>
        <v>0</v>
      </c>
      <c r="G431" s="143"/>
      <c r="H431" s="144"/>
      <c r="I431" s="145"/>
    </row>
    <row r="432" spans="1:9">
      <c r="A432" s="138"/>
      <c r="B432" s="139"/>
      <c r="C432" s="140"/>
      <c r="D432" s="140"/>
      <c r="E432" s="141"/>
      <c r="F432" s="142">
        <f t="shared" si="8"/>
        <v>0</v>
      </c>
      <c r="G432" s="143"/>
      <c r="H432" s="144"/>
      <c r="I432" s="145"/>
    </row>
    <row r="433" spans="1:9">
      <c r="A433" s="138"/>
      <c r="B433" s="139"/>
      <c r="C433" s="140"/>
      <c r="D433" s="140"/>
      <c r="E433" s="141"/>
      <c r="F433" s="142">
        <f t="shared" si="8"/>
        <v>0</v>
      </c>
      <c r="G433" s="143"/>
      <c r="H433" s="144"/>
      <c r="I433" s="145"/>
    </row>
    <row r="434" spans="1:9">
      <c r="A434" s="138"/>
      <c r="B434" s="139"/>
      <c r="C434" s="140"/>
      <c r="D434" s="140"/>
      <c r="E434" s="141" t="s">
        <v>363</v>
      </c>
      <c r="F434" s="142">
        <f t="shared" si="8"/>
        <v>0</v>
      </c>
      <c r="G434" s="143"/>
      <c r="H434" s="144"/>
      <c r="I434" s="145"/>
    </row>
    <row r="435" spans="1:9" ht="19.5" customHeight="1">
      <c r="A435" s="138">
        <v>2540</v>
      </c>
      <c r="B435" s="139" t="s">
        <v>66</v>
      </c>
      <c r="C435" s="140">
        <v>4</v>
      </c>
      <c r="D435" s="140">
        <v>0</v>
      </c>
      <c r="E435" s="146" t="s">
        <v>272</v>
      </c>
      <c r="F435" s="142">
        <f t="shared" si="8"/>
        <v>0</v>
      </c>
      <c r="G435" s="142">
        <f>G437</f>
        <v>0</v>
      </c>
      <c r="H435" s="154">
        <f>H437</f>
        <v>0</v>
      </c>
      <c r="I435" s="142">
        <f>I437</f>
        <v>0</v>
      </c>
    </row>
    <row r="436" spans="1:9" s="149" customFormat="1" ht="10.5" customHeight="1">
      <c r="A436" s="138"/>
      <c r="B436" s="139"/>
      <c r="C436" s="140"/>
      <c r="D436" s="140"/>
      <c r="E436" s="141" t="s">
        <v>85</v>
      </c>
      <c r="F436" s="142">
        <f t="shared" si="8"/>
        <v>0</v>
      </c>
      <c r="G436" s="151"/>
      <c r="H436" s="152"/>
      <c r="I436" s="153"/>
    </row>
    <row r="437" spans="1:9" ht="17.25" customHeight="1">
      <c r="A437" s="138">
        <v>2541</v>
      </c>
      <c r="B437" s="139" t="s">
        <v>66</v>
      </c>
      <c r="C437" s="140">
        <v>4</v>
      </c>
      <c r="D437" s="140">
        <v>1</v>
      </c>
      <c r="E437" s="141" t="s">
        <v>272</v>
      </c>
      <c r="F437" s="142">
        <f t="shared" si="8"/>
        <v>0</v>
      </c>
      <c r="G437" s="142">
        <f>SUM(G439:G442)</f>
        <v>0</v>
      </c>
      <c r="H437" s="154">
        <f>SUM(H439:H442)</f>
        <v>0</v>
      </c>
      <c r="I437" s="142">
        <f>SUM(I439:I442)</f>
        <v>0</v>
      </c>
    </row>
    <row r="438" spans="1:9" ht="40.5">
      <c r="A438" s="138"/>
      <c r="B438" s="139"/>
      <c r="C438" s="140"/>
      <c r="D438" s="140"/>
      <c r="E438" s="141" t="s">
        <v>362</v>
      </c>
      <c r="F438" s="142">
        <f t="shared" si="8"/>
        <v>0</v>
      </c>
      <c r="G438" s="143"/>
      <c r="H438" s="144"/>
      <c r="I438" s="145"/>
    </row>
    <row r="439" spans="1:9">
      <c r="A439" s="138"/>
      <c r="B439" s="139"/>
      <c r="C439" s="140"/>
      <c r="D439" s="140"/>
      <c r="E439" s="141" t="s">
        <v>363</v>
      </c>
      <c r="F439" s="142">
        <f t="shared" si="8"/>
        <v>0</v>
      </c>
      <c r="G439" s="143"/>
      <c r="H439" s="144"/>
      <c r="I439" s="145"/>
    </row>
    <row r="440" spans="1:9">
      <c r="A440" s="138"/>
      <c r="B440" s="139"/>
      <c r="C440" s="140"/>
      <c r="D440" s="140"/>
      <c r="E440" s="141"/>
      <c r="F440" s="142">
        <f t="shared" si="8"/>
        <v>0</v>
      </c>
      <c r="G440" s="143"/>
      <c r="H440" s="144"/>
      <c r="I440" s="145"/>
    </row>
    <row r="441" spans="1:9">
      <c r="A441" s="138"/>
      <c r="B441" s="139"/>
      <c r="C441" s="140"/>
      <c r="D441" s="140"/>
      <c r="E441" s="141"/>
      <c r="F441" s="142">
        <f t="shared" si="8"/>
        <v>0</v>
      </c>
      <c r="G441" s="143"/>
      <c r="H441" s="144"/>
      <c r="I441" s="145"/>
    </row>
    <row r="442" spans="1:9">
      <c r="A442" s="138"/>
      <c r="B442" s="139"/>
      <c r="C442" s="140"/>
      <c r="D442" s="140"/>
      <c r="E442" s="141" t="s">
        <v>363</v>
      </c>
      <c r="F442" s="142">
        <f t="shared" si="8"/>
        <v>0</v>
      </c>
      <c r="G442" s="143"/>
      <c r="H442" s="144"/>
      <c r="I442" s="145"/>
    </row>
    <row r="443" spans="1:9" ht="32.25" customHeight="1">
      <c r="A443" s="138">
        <v>2550</v>
      </c>
      <c r="B443" s="139" t="s">
        <v>66</v>
      </c>
      <c r="C443" s="140">
        <v>5</v>
      </c>
      <c r="D443" s="140">
        <v>0</v>
      </c>
      <c r="E443" s="146" t="s">
        <v>273</v>
      </c>
      <c r="F443" s="142">
        <f t="shared" si="8"/>
        <v>0</v>
      </c>
      <c r="G443" s="142">
        <f>G445</f>
        <v>0</v>
      </c>
      <c r="H443" s="154">
        <f>H445</f>
        <v>0</v>
      </c>
      <c r="I443" s="142">
        <f>I445</f>
        <v>0</v>
      </c>
    </row>
    <row r="444" spans="1:9" s="149" customFormat="1" ht="10.5" customHeight="1">
      <c r="A444" s="138"/>
      <c r="B444" s="139"/>
      <c r="C444" s="140"/>
      <c r="D444" s="140"/>
      <c r="E444" s="141" t="s">
        <v>85</v>
      </c>
      <c r="F444" s="142">
        <f t="shared" si="8"/>
        <v>0</v>
      </c>
      <c r="G444" s="151"/>
      <c r="H444" s="152"/>
      <c r="I444" s="153"/>
    </row>
    <row r="445" spans="1:9" ht="27">
      <c r="A445" s="138">
        <v>2551</v>
      </c>
      <c r="B445" s="139" t="s">
        <v>66</v>
      </c>
      <c r="C445" s="140">
        <v>5</v>
      </c>
      <c r="D445" s="140">
        <v>1</v>
      </c>
      <c r="E445" s="141" t="s">
        <v>273</v>
      </c>
      <c r="F445" s="142">
        <f t="shared" si="8"/>
        <v>0</v>
      </c>
      <c r="G445" s="142">
        <f>SUM(G447:G450)</f>
        <v>0</v>
      </c>
      <c r="H445" s="154">
        <f>SUM(H447:H450)</f>
        <v>0</v>
      </c>
      <c r="I445" s="142">
        <f>SUM(I447:I450)</f>
        <v>0</v>
      </c>
    </row>
    <row r="446" spans="1:9" ht="40.5">
      <c r="A446" s="138"/>
      <c r="B446" s="139"/>
      <c r="C446" s="140"/>
      <c r="D446" s="140"/>
      <c r="E446" s="141" t="s">
        <v>362</v>
      </c>
      <c r="F446" s="142">
        <f t="shared" si="8"/>
        <v>0</v>
      </c>
      <c r="G446" s="143"/>
      <c r="H446" s="144"/>
      <c r="I446" s="145"/>
    </row>
    <row r="447" spans="1:9">
      <c r="A447" s="138"/>
      <c r="B447" s="139"/>
      <c r="C447" s="140"/>
      <c r="D447" s="140"/>
      <c r="E447" s="141" t="s">
        <v>363</v>
      </c>
      <c r="F447" s="142">
        <f t="shared" si="8"/>
        <v>0</v>
      </c>
      <c r="G447" s="143"/>
      <c r="H447" s="144"/>
      <c r="I447" s="145"/>
    </row>
    <row r="448" spans="1:9">
      <c r="A448" s="138"/>
      <c r="B448" s="139"/>
      <c r="C448" s="140"/>
      <c r="D448" s="140"/>
      <c r="E448" s="141"/>
      <c r="F448" s="142">
        <f t="shared" si="8"/>
        <v>0</v>
      </c>
      <c r="G448" s="143"/>
      <c r="H448" s="144"/>
      <c r="I448" s="145"/>
    </row>
    <row r="449" spans="1:9">
      <c r="A449" s="138"/>
      <c r="B449" s="139"/>
      <c r="C449" s="140"/>
      <c r="D449" s="140"/>
      <c r="E449" s="141"/>
      <c r="F449" s="142">
        <f t="shared" si="8"/>
        <v>0</v>
      </c>
      <c r="G449" s="143"/>
      <c r="H449" s="144"/>
      <c r="I449" s="145"/>
    </row>
    <row r="450" spans="1:9">
      <c r="A450" s="138"/>
      <c r="B450" s="139"/>
      <c r="C450" s="140"/>
      <c r="D450" s="140"/>
      <c r="E450" s="141" t="s">
        <v>363</v>
      </c>
      <c r="F450" s="142">
        <f t="shared" si="8"/>
        <v>0</v>
      </c>
      <c r="G450" s="143"/>
      <c r="H450" s="144"/>
      <c r="I450" s="145"/>
    </row>
    <row r="451" spans="1:9" ht="27">
      <c r="A451" s="138">
        <v>2560</v>
      </c>
      <c r="B451" s="139" t="s">
        <v>66</v>
      </c>
      <c r="C451" s="140">
        <v>6</v>
      </c>
      <c r="D451" s="140">
        <v>0</v>
      </c>
      <c r="E451" s="146" t="s">
        <v>274</v>
      </c>
      <c r="F451" s="142">
        <f t="shared" si="8"/>
        <v>0</v>
      </c>
      <c r="G451" s="142">
        <f>G453</f>
        <v>0</v>
      </c>
      <c r="H451" s="154">
        <f>H453</f>
        <v>0</v>
      </c>
      <c r="I451" s="142">
        <f>I453</f>
        <v>0</v>
      </c>
    </row>
    <row r="452" spans="1:9" s="149" customFormat="1" ht="10.5" customHeight="1">
      <c r="A452" s="138"/>
      <c r="B452" s="139"/>
      <c r="C452" s="140"/>
      <c r="D452" s="140"/>
      <c r="E452" s="141" t="s">
        <v>85</v>
      </c>
      <c r="F452" s="142">
        <f t="shared" si="8"/>
        <v>0</v>
      </c>
      <c r="G452" s="151"/>
      <c r="H452" s="152"/>
      <c r="I452" s="153"/>
    </row>
    <row r="453" spans="1:9" ht="27">
      <c r="A453" s="138">
        <v>2561</v>
      </c>
      <c r="B453" s="139" t="s">
        <v>66</v>
      </c>
      <c r="C453" s="140">
        <v>6</v>
      </c>
      <c r="D453" s="140">
        <v>1</v>
      </c>
      <c r="E453" s="141" t="s">
        <v>274</v>
      </c>
      <c r="F453" s="142">
        <f t="shared" si="8"/>
        <v>0</v>
      </c>
      <c r="G453" s="142">
        <f>SUM(G455:G458)</f>
        <v>0</v>
      </c>
      <c r="H453" s="154">
        <f>SUM(H455:H458)</f>
        <v>0</v>
      </c>
      <c r="I453" s="142">
        <f>SUM(I455:I458)</f>
        <v>0</v>
      </c>
    </row>
    <row r="454" spans="1:9" ht="40.5">
      <c r="A454" s="138"/>
      <c r="B454" s="139"/>
      <c r="C454" s="140"/>
      <c r="D454" s="140"/>
      <c r="E454" s="141" t="s">
        <v>362</v>
      </c>
      <c r="F454" s="142">
        <f t="shared" si="8"/>
        <v>0</v>
      </c>
      <c r="G454" s="143"/>
      <c r="H454" s="144"/>
      <c r="I454" s="145"/>
    </row>
    <row r="455" spans="1:9">
      <c r="A455" s="138"/>
      <c r="B455" s="139"/>
      <c r="C455" s="140"/>
      <c r="D455" s="140"/>
      <c r="E455" s="141" t="s">
        <v>363</v>
      </c>
      <c r="F455" s="142">
        <f t="shared" si="8"/>
        <v>0</v>
      </c>
      <c r="G455" s="143"/>
      <c r="H455" s="144"/>
      <c r="I455" s="145"/>
    </row>
    <row r="456" spans="1:9">
      <c r="A456" s="138"/>
      <c r="B456" s="139"/>
      <c r="C456" s="140"/>
      <c r="D456" s="140"/>
      <c r="E456" s="141"/>
      <c r="F456" s="142">
        <f t="shared" si="8"/>
        <v>0</v>
      </c>
      <c r="G456" s="143"/>
      <c r="H456" s="144"/>
      <c r="I456" s="145"/>
    </row>
    <row r="457" spans="1:9">
      <c r="A457" s="138"/>
      <c r="B457" s="139"/>
      <c r="C457" s="140"/>
      <c r="D457" s="140"/>
      <c r="E457" s="141"/>
      <c r="F457" s="142">
        <f t="shared" si="8"/>
        <v>0</v>
      </c>
      <c r="G457" s="143"/>
      <c r="H457" s="144"/>
      <c r="I457" s="145"/>
    </row>
    <row r="458" spans="1:9">
      <c r="A458" s="138"/>
      <c r="B458" s="139"/>
      <c r="C458" s="140"/>
      <c r="D458" s="140"/>
      <c r="E458" s="141" t="s">
        <v>363</v>
      </c>
      <c r="F458" s="142">
        <f t="shared" si="8"/>
        <v>0</v>
      </c>
      <c r="G458" s="143"/>
      <c r="H458" s="144"/>
      <c r="I458" s="145"/>
    </row>
    <row r="459" spans="1:9" s="137" customFormat="1" ht="64.5" customHeight="1">
      <c r="A459" s="132">
        <v>2600</v>
      </c>
      <c r="B459" s="133" t="s">
        <v>67</v>
      </c>
      <c r="C459" s="134">
        <v>0</v>
      </c>
      <c r="D459" s="134">
        <v>0</v>
      </c>
      <c r="E459" s="135" t="s">
        <v>407</v>
      </c>
      <c r="F459" s="136">
        <f>I459+H459</f>
        <v>389242.2</v>
      </c>
      <c r="G459" s="136">
        <f>G461+G469+G477+G489+G497+G505</f>
        <v>0</v>
      </c>
      <c r="H459" s="136">
        <f>H461+H469+H477+H489+H497+H505</f>
        <v>251242.2</v>
      </c>
      <c r="I459" s="136">
        <f>I461+I469+I477+I489+I497+I505</f>
        <v>138000</v>
      </c>
    </row>
    <row r="460" spans="1:9" ht="15.75" customHeight="1">
      <c r="A460" s="138"/>
      <c r="B460" s="139"/>
      <c r="C460" s="140"/>
      <c r="D460" s="140"/>
      <c r="E460" s="141" t="s">
        <v>177</v>
      </c>
      <c r="F460" s="142">
        <f>I460+H460</f>
        <v>0</v>
      </c>
      <c r="G460" s="143"/>
      <c r="H460" s="144"/>
      <c r="I460" s="145"/>
    </row>
    <row r="461" spans="1:9">
      <c r="A461" s="138">
        <v>2610</v>
      </c>
      <c r="B461" s="139" t="s">
        <v>67</v>
      </c>
      <c r="C461" s="140">
        <v>1</v>
      </c>
      <c r="D461" s="140">
        <v>0</v>
      </c>
      <c r="E461" s="146" t="s">
        <v>275</v>
      </c>
      <c r="F461" s="142">
        <f t="shared" ref="F461:F525" si="9">I461+H461</f>
        <v>0</v>
      </c>
      <c r="G461" s="142">
        <f>G463</f>
        <v>0</v>
      </c>
      <c r="H461" s="154">
        <f>H463</f>
        <v>0</v>
      </c>
      <c r="I461" s="142">
        <f>I463</f>
        <v>0</v>
      </c>
    </row>
    <row r="462" spans="1:9" s="149" customFormat="1" ht="13.5" customHeight="1">
      <c r="A462" s="138"/>
      <c r="B462" s="139"/>
      <c r="C462" s="140"/>
      <c r="D462" s="140"/>
      <c r="E462" s="141" t="s">
        <v>85</v>
      </c>
      <c r="F462" s="142">
        <f t="shared" si="9"/>
        <v>0</v>
      </c>
      <c r="G462" s="151"/>
      <c r="H462" s="152"/>
      <c r="I462" s="153"/>
    </row>
    <row r="463" spans="1:9">
      <c r="A463" s="138">
        <v>2611</v>
      </c>
      <c r="B463" s="139" t="s">
        <v>67</v>
      </c>
      <c r="C463" s="140">
        <v>1</v>
      </c>
      <c r="D463" s="140">
        <v>1</v>
      </c>
      <c r="E463" s="141" t="s">
        <v>276</v>
      </c>
      <c r="F463" s="142">
        <f t="shared" si="9"/>
        <v>0</v>
      </c>
      <c r="G463" s="142">
        <f>SUM(G465:G468)</f>
        <v>0</v>
      </c>
      <c r="H463" s="154">
        <f>SUM(H465:H468)</f>
        <v>0</v>
      </c>
      <c r="I463" s="142">
        <f>SUM(I465:I468)</f>
        <v>0</v>
      </c>
    </row>
    <row r="464" spans="1:9" ht="40.5">
      <c r="A464" s="138"/>
      <c r="B464" s="139"/>
      <c r="C464" s="140"/>
      <c r="D464" s="140"/>
      <c r="E464" s="141" t="s">
        <v>362</v>
      </c>
      <c r="F464" s="142">
        <f t="shared" si="9"/>
        <v>0</v>
      </c>
      <c r="G464" s="143"/>
      <c r="H464" s="144"/>
      <c r="I464" s="145"/>
    </row>
    <row r="465" spans="1:10">
      <c r="A465" s="138"/>
      <c r="B465" s="139"/>
      <c r="C465" s="140"/>
      <c r="D465" s="140"/>
      <c r="E465" s="141" t="s">
        <v>363</v>
      </c>
      <c r="F465" s="142">
        <f t="shared" si="9"/>
        <v>0</v>
      </c>
      <c r="G465" s="143"/>
      <c r="H465" s="144"/>
      <c r="I465" s="145"/>
    </row>
    <row r="466" spans="1:10">
      <c r="A466" s="138"/>
      <c r="B466" s="139"/>
      <c r="C466" s="140"/>
      <c r="D466" s="140"/>
      <c r="E466" s="141"/>
      <c r="F466" s="142">
        <f t="shared" si="9"/>
        <v>0</v>
      </c>
      <c r="G466" s="143"/>
      <c r="H466" s="144"/>
      <c r="I466" s="145"/>
    </row>
    <row r="467" spans="1:10">
      <c r="A467" s="138"/>
      <c r="B467" s="139"/>
      <c r="C467" s="140"/>
      <c r="D467" s="140"/>
      <c r="E467" s="141"/>
      <c r="F467" s="142">
        <f t="shared" si="9"/>
        <v>0</v>
      </c>
      <c r="G467" s="143"/>
      <c r="H467" s="144"/>
      <c r="I467" s="145"/>
    </row>
    <row r="468" spans="1:10">
      <c r="A468" s="138"/>
      <c r="B468" s="139"/>
      <c r="C468" s="140"/>
      <c r="D468" s="140"/>
      <c r="E468" s="141" t="s">
        <v>363</v>
      </c>
      <c r="F468" s="142">
        <f t="shared" si="9"/>
        <v>0</v>
      </c>
      <c r="G468" s="143"/>
      <c r="H468" s="144"/>
      <c r="I468" s="145"/>
    </row>
    <row r="469" spans="1:10">
      <c r="A469" s="138">
        <v>2620</v>
      </c>
      <c r="B469" s="139" t="s">
        <v>67</v>
      </c>
      <c r="C469" s="140">
        <v>2</v>
      </c>
      <c r="D469" s="140">
        <v>0</v>
      </c>
      <c r="E469" s="146" t="s">
        <v>277</v>
      </c>
      <c r="F469" s="142">
        <f t="shared" si="9"/>
        <v>1500</v>
      </c>
      <c r="G469" s="142">
        <f>G471</f>
        <v>0</v>
      </c>
      <c r="H469" s="154">
        <f>H471</f>
        <v>1500</v>
      </c>
      <c r="I469" s="142">
        <f>I471</f>
        <v>0</v>
      </c>
    </row>
    <row r="470" spans="1:10" s="149" customFormat="1" ht="15" customHeight="1">
      <c r="A470" s="138"/>
      <c r="B470" s="139"/>
      <c r="C470" s="140"/>
      <c r="D470" s="140"/>
      <c r="E470" s="141" t="s">
        <v>85</v>
      </c>
      <c r="F470" s="142">
        <f t="shared" si="9"/>
        <v>0</v>
      </c>
      <c r="G470" s="151"/>
      <c r="H470" s="152"/>
      <c r="I470" s="153"/>
    </row>
    <row r="471" spans="1:10">
      <c r="A471" s="138">
        <v>2621</v>
      </c>
      <c r="B471" s="139" t="s">
        <v>67</v>
      </c>
      <c r="C471" s="140">
        <v>2</v>
      </c>
      <c r="D471" s="140">
        <v>1</v>
      </c>
      <c r="E471" s="161" t="s">
        <v>468</v>
      </c>
      <c r="F471" s="162">
        <f t="shared" si="9"/>
        <v>1500</v>
      </c>
      <c r="G471" s="162">
        <f>SUM(G473:G476)</f>
        <v>0</v>
      </c>
      <c r="H471" s="176">
        <v>1500</v>
      </c>
      <c r="I471" s="142">
        <f>SUM(I473:I476)</f>
        <v>0</v>
      </c>
    </row>
    <row r="472" spans="1:10" ht="40.5">
      <c r="A472" s="138"/>
      <c r="B472" s="139"/>
      <c r="C472" s="140"/>
      <c r="D472" s="140"/>
      <c r="E472" s="141" t="s">
        <v>362</v>
      </c>
      <c r="F472" s="142">
        <f t="shared" si="9"/>
        <v>0</v>
      </c>
      <c r="G472" s="143"/>
      <c r="H472" s="144"/>
      <c r="I472" s="145"/>
    </row>
    <row r="473" spans="1:10">
      <c r="A473" s="138"/>
      <c r="B473" s="139"/>
      <c r="C473" s="140"/>
      <c r="D473" s="140"/>
      <c r="E473" s="141" t="s">
        <v>363</v>
      </c>
      <c r="F473" s="142">
        <f t="shared" si="9"/>
        <v>0</v>
      </c>
      <c r="G473" s="143"/>
      <c r="H473" s="144"/>
      <c r="I473" s="145"/>
    </row>
    <row r="474" spans="1:10">
      <c r="A474" s="138"/>
      <c r="B474" s="139"/>
      <c r="C474" s="140"/>
      <c r="D474" s="140"/>
      <c r="E474" s="141"/>
      <c r="F474" s="142">
        <f t="shared" si="9"/>
        <v>0</v>
      </c>
      <c r="G474" s="143"/>
      <c r="H474" s="144"/>
      <c r="I474" s="172"/>
      <c r="J474" s="157"/>
    </row>
    <row r="475" spans="1:10">
      <c r="A475" s="138"/>
      <c r="B475" s="139"/>
      <c r="C475" s="140"/>
      <c r="D475" s="140"/>
      <c r="E475" s="141"/>
      <c r="F475" s="142">
        <f t="shared" si="9"/>
        <v>0</v>
      </c>
      <c r="G475" s="143"/>
      <c r="H475" s="144"/>
      <c r="I475" s="172"/>
      <c r="J475" s="157"/>
    </row>
    <row r="476" spans="1:10">
      <c r="A476" s="138"/>
      <c r="B476" s="139"/>
      <c r="C476" s="140"/>
      <c r="D476" s="140"/>
      <c r="E476" s="141" t="s">
        <v>363</v>
      </c>
      <c r="F476" s="142">
        <f t="shared" si="9"/>
        <v>0</v>
      </c>
      <c r="G476" s="143"/>
      <c r="H476" s="144"/>
      <c r="I476" s="172"/>
      <c r="J476" s="157"/>
    </row>
    <row r="477" spans="1:10">
      <c r="A477" s="138">
        <v>2630</v>
      </c>
      <c r="B477" s="139" t="s">
        <v>67</v>
      </c>
      <c r="C477" s="140">
        <v>3</v>
      </c>
      <c r="D477" s="140">
        <v>0</v>
      </c>
      <c r="E477" s="146" t="s">
        <v>278</v>
      </c>
      <c r="F477" s="142">
        <f t="shared" si="9"/>
        <v>296742.2</v>
      </c>
      <c r="G477" s="142">
        <f>G479</f>
        <v>0</v>
      </c>
      <c r="H477" s="154">
        <f>H479</f>
        <v>249742.2</v>
      </c>
      <c r="I477" s="168">
        <f>I479</f>
        <v>47000</v>
      </c>
      <c r="J477" s="175"/>
    </row>
    <row r="478" spans="1:10" s="149" customFormat="1" ht="15" customHeight="1">
      <c r="A478" s="138"/>
      <c r="B478" s="139"/>
      <c r="C478" s="140"/>
      <c r="D478" s="140"/>
      <c r="E478" s="141" t="s">
        <v>85</v>
      </c>
      <c r="F478" s="142">
        <f t="shared" si="9"/>
        <v>0</v>
      </c>
      <c r="G478" s="151"/>
      <c r="H478" s="152"/>
      <c r="I478" s="169"/>
      <c r="J478" s="175"/>
    </row>
    <row r="479" spans="1:10">
      <c r="A479" s="138">
        <v>2631</v>
      </c>
      <c r="B479" s="139" t="s">
        <v>67</v>
      </c>
      <c r="C479" s="140">
        <v>3</v>
      </c>
      <c r="D479" s="140">
        <v>1</v>
      </c>
      <c r="E479" s="141" t="s">
        <v>279</v>
      </c>
      <c r="F479" s="142">
        <f t="shared" si="9"/>
        <v>296742.2</v>
      </c>
      <c r="G479" s="142">
        <f>SUM(G482:G487)</f>
        <v>0</v>
      </c>
      <c r="H479" s="154">
        <f>SUM(H482:H488)</f>
        <v>249742.2</v>
      </c>
      <c r="I479" s="168">
        <f>I481+I482+I483+I486+I488</f>
        <v>47000</v>
      </c>
      <c r="J479" s="175"/>
    </row>
    <row r="480" spans="1:10" ht="40.5">
      <c r="A480" s="138"/>
      <c r="B480" s="139"/>
      <c r="C480" s="140"/>
      <c r="D480" s="140"/>
      <c r="E480" s="141" t="s">
        <v>362</v>
      </c>
      <c r="F480" s="142">
        <f t="shared" si="9"/>
        <v>0</v>
      </c>
      <c r="G480" s="143"/>
      <c r="H480" s="144"/>
      <c r="I480" s="172"/>
      <c r="J480" s="175"/>
    </row>
    <row r="481" spans="1:10">
      <c r="A481" s="138"/>
      <c r="B481" s="139"/>
      <c r="C481" s="140"/>
      <c r="D481" s="140"/>
      <c r="E481" s="141">
        <v>4239</v>
      </c>
      <c r="F481" s="142">
        <f t="shared" si="9"/>
        <v>5000</v>
      </c>
      <c r="G481" s="143"/>
      <c r="H481" s="144"/>
      <c r="I481" s="172">
        <v>5000</v>
      </c>
      <c r="J481" s="175"/>
    </row>
    <row r="482" spans="1:10">
      <c r="A482" s="138"/>
      <c r="B482" s="139"/>
      <c r="C482" s="140"/>
      <c r="D482" s="140"/>
      <c r="E482" s="141">
        <v>4251</v>
      </c>
      <c r="F482" s="142">
        <f t="shared" si="9"/>
        <v>29000</v>
      </c>
      <c r="G482" s="143"/>
      <c r="H482" s="144"/>
      <c r="I482" s="172">
        <v>29000</v>
      </c>
      <c r="J482" s="175"/>
    </row>
    <row r="483" spans="1:10">
      <c r="A483" s="138"/>
      <c r="B483" s="139"/>
      <c r="C483" s="140"/>
      <c r="D483" s="140"/>
      <c r="E483" s="141">
        <v>4269</v>
      </c>
      <c r="F483" s="142">
        <f t="shared" si="9"/>
        <v>10000</v>
      </c>
      <c r="G483" s="143"/>
      <c r="H483" s="144"/>
      <c r="I483" s="172">
        <v>10000</v>
      </c>
      <c r="J483" s="175"/>
    </row>
    <row r="484" spans="1:10">
      <c r="A484" s="138"/>
      <c r="B484" s="139"/>
      <c r="C484" s="140"/>
      <c r="D484" s="140"/>
      <c r="E484" s="161" t="s">
        <v>425</v>
      </c>
      <c r="F484" s="162">
        <f t="shared" si="9"/>
        <v>37000</v>
      </c>
      <c r="G484" s="163"/>
      <c r="H484" s="164">
        <v>37000</v>
      </c>
      <c r="I484" s="172"/>
      <c r="J484" s="175"/>
    </row>
    <row r="485" spans="1:10">
      <c r="A485" s="138"/>
      <c r="B485" s="139"/>
      <c r="C485" s="140"/>
      <c r="D485" s="140"/>
      <c r="E485" s="161" t="s">
        <v>427</v>
      </c>
      <c r="F485" s="162">
        <f t="shared" si="9"/>
        <v>1500</v>
      </c>
      <c r="G485" s="163"/>
      <c r="H485" s="177">
        <v>1500</v>
      </c>
      <c r="I485" s="172"/>
      <c r="J485" s="175"/>
    </row>
    <row r="486" spans="1:10">
      <c r="A486" s="138"/>
      <c r="B486" s="139"/>
      <c r="C486" s="140"/>
      <c r="D486" s="140"/>
      <c r="E486" s="141">
        <v>4241</v>
      </c>
      <c r="F486" s="142">
        <f t="shared" si="9"/>
        <v>3000</v>
      </c>
      <c r="G486" s="143"/>
      <c r="H486" s="144"/>
      <c r="I486" s="172">
        <v>3000</v>
      </c>
      <c r="J486" s="171"/>
    </row>
    <row r="487" spans="1:10">
      <c r="A487" s="138"/>
      <c r="B487" s="139"/>
      <c r="C487" s="140"/>
      <c r="D487" s="140"/>
      <c r="E487" s="141">
        <v>5112</v>
      </c>
      <c r="F487" s="142">
        <f t="shared" si="9"/>
        <v>120000</v>
      </c>
      <c r="G487" s="143"/>
      <c r="H487" s="144">
        <v>120000</v>
      </c>
      <c r="I487" s="172"/>
      <c r="J487" s="173"/>
    </row>
    <row r="488" spans="1:10">
      <c r="A488" s="138"/>
      <c r="B488" s="139"/>
      <c r="C488" s="140"/>
      <c r="D488" s="140"/>
      <c r="E488" s="141">
        <v>5113</v>
      </c>
      <c r="F488" s="142">
        <f t="shared" si="9"/>
        <v>91242.2</v>
      </c>
      <c r="G488" s="143"/>
      <c r="H488" s="144">
        <v>91242.2</v>
      </c>
      <c r="I488" s="172"/>
      <c r="J488" s="173"/>
    </row>
    <row r="489" spans="1:10">
      <c r="A489" s="138">
        <v>2640</v>
      </c>
      <c r="B489" s="139" t="s">
        <v>67</v>
      </c>
      <c r="C489" s="140">
        <v>4</v>
      </c>
      <c r="D489" s="140">
        <v>0</v>
      </c>
      <c r="E489" s="146" t="s">
        <v>280</v>
      </c>
      <c r="F489" s="142">
        <f t="shared" si="9"/>
        <v>91000</v>
      </c>
      <c r="G489" s="142">
        <f>G491</f>
        <v>0</v>
      </c>
      <c r="H489" s="154">
        <f>H491</f>
        <v>0</v>
      </c>
      <c r="I489" s="168">
        <f>I491</f>
        <v>91000</v>
      </c>
      <c r="J489" s="157"/>
    </row>
    <row r="490" spans="1:10" s="149" customFormat="1" ht="15.75" customHeight="1">
      <c r="A490" s="138"/>
      <c r="B490" s="139"/>
      <c r="C490" s="140"/>
      <c r="D490" s="140"/>
      <c r="E490" s="141" t="s">
        <v>85</v>
      </c>
      <c r="F490" s="142">
        <f t="shared" si="9"/>
        <v>0</v>
      </c>
      <c r="G490" s="151"/>
      <c r="H490" s="152"/>
      <c r="I490" s="169"/>
      <c r="J490" s="170"/>
    </row>
    <row r="491" spans="1:10">
      <c r="A491" s="138">
        <v>2641</v>
      </c>
      <c r="B491" s="139" t="s">
        <v>67</v>
      </c>
      <c r="C491" s="140">
        <v>4</v>
      </c>
      <c r="D491" s="140">
        <v>1</v>
      </c>
      <c r="E491" s="141" t="s">
        <v>281</v>
      </c>
      <c r="F491" s="142">
        <f t="shared" si="9"/>
        <v>91000</v>
      </c>
      <c r="G491" s="142">
        <f>SUM(G493:G496)</f>
        <v>0</v>
      </c>
      <c r="H491" s="154">
        <f>SUM(H493:H496)</f>
        <v>0</v>
      </c>
      <c r="I491" s="168">
        <f>SUM(I493:I496)</f>
        <v>91000</v>
      </c>
      <c r="J491" s="157"/>
    </row>
    <row r="492" spans="1:10" ht="40.5">
      <c r="A492" s="138"/>
      <c r="B492" s="139"/>
      <c r="C492" s="140"/>
      <c r="D492" s="140"/>
      <c r="E492" s="141" t="s">
        <v>362</v>
      </c>
      <c r="F492" s="142">
        <f t="shared" si="9"/>
        <v>0</v>
      </c>
      <c r="G492" s="143"/>
      <c r="H492" s="144"/>
      <c r="I492" s="172"/>
      <c r="J492" s="157"/>
    </row>
    <row r="493" spans="1:10" ht="40.5">
      <c r="A493" s="138"/>
      <c r="B493" s="139"/>
      <c r="C493" s="140"/>
      <c r="D493" s="140"/>
      <c r="E493" s="141" t="s">
        <v>469</v>
      </c>
      <c r="F493" s="142">
        <f t="shared" si="9"/>
        <v>2000</v>
      </c>
      <c r="G493" s="143"/>
      <c r="H493" s="144"/>
      <c r="I493" s="172">
        <v>2000</v>
      </c>
      <c r="J493" s="175"/>
    </row>
    <row r="494" spans="1:10" ht="27">
      <c r="A494" s="138"/>
      <c r="B494" s="139"/>
      <c r="C494" s="140"/>
      <c r="D494" s="140"/>
      <c r="E494" s="141" t="s">
        <v>470</v>
      </c>
      <c r="F494" s="142">
        <f t="shared" si="9"/>
        <v>6000</v>
      </c>
      <c r="G494" s="143"/>
      <c r="H494" s="144"/>
      <c r="I494" s="172">
        <v>6000</v>
      </c>
      <c r="J494" s="175"/>
    </row>
    <row r="495" spans="1:10" ht="27">
      <c r="A495" s="138"/>
      <c r="B495" s="139"/>
      <c r="C495" s="140"/>
      <c r="D495" s="140"/>
      <c r="E495" s="141" t="s">
        <v>471</v>
      </c>
      <c r="F495" s="142">
        <f t="shared" si="9"/>
        <v>6000</v>
      </c>
      <c r="G495" s="143"/>
      <c r="H495" s="174"/>
      <c r="I495" s="172">
        <v>6000</v>
      </c>
      <c r="J495" s="175"/>
    </row>
    <row r="496" spans="1:10" ht="27">
      <c r="A496" s="138"/>
      <c r="B496" s="139"/>
      <c r="C496" s="140"/>
      <c r="D496" s="140"/>
      <c r="E496" s="141" t="s">
        <v>472</v>
      </c>
      <c r="F496" s="142">
        <f t="shared" si="9"/>
        <v>77000</v>
      </c>
      <c r="G496" s="143"/>
      <c r="H496" s="144"/>
      <c r="I496" s="172">
        <v>77000</v>
      </c>
      <c r="J496" s="173"/>
    </row>
    <row r="497" spans="1:10" ht="40.5">
      <c r="A497" s="138">
        <v>2650</v>
      </c>
      <c r="B497" s="139" t="s">
        <v>67</v>
      </c>
      <c r="C497" s="140">
        <v>5</v>
      </c>
      <c r="D497" s="140">
        <v>0</v>
      </c>
      <c r="E497" s="146" t="s">
        <v>282</v>
      </c>
      <c r="F497" s="142">
        <f t="shared" si="9"/>
        <v>0</v>
      </c>
      <c r="G497" s="142">
        <f>G499</f>
        <v>0</v>
      </c>
      <c r="H497" s="154">
        <f>H499</f>
        <v>0</v>
      </c>
      <c r="I497" s="168">
        <f>I499</f>
        <v>0</v>
      </c>
      <c r="J497" s="157"/>
    </row>
    <row r="498" spans="1:10" s="149" customFormat="1" ht="15.75" customHeight="1">
      <c r="A498" s="138"/>
      <c r="B498" s="139"/>
      <c r="C498" s="140"/>
      <c r="D498" s="140"/>
      <c r="E498" s="141" t="s">
        <v>85</v>
      </c>
      <c r="F498" s="142">
        <f t="shared" si="9"/>
        <v>0</v>
      </c>
      <c r="G498" s="151"/>
      <c r="H498" s="152"/>
      <c r="I498" s="169"/>
      <c r="J498" s="170"/>
    </row>
    <row r="499" spans="1:10" ht="44.25" customHeight="1">
      <c r="A499" s="138">
        <v>2651</v>
      </c>
      <c r="B499" s="139" t="s">
        <v>67</v>
      </c>
      <c r="C499" s="140">
        <v>5</v>
      </c>
      <c r="D499" s="140">
        <v>1</v>
      </c>
      <c r="E499" s="141" t="s">
        <v>282</v>
      </c>
      <c r="F499" s="142">
        <f t="shared" si="9"/>
        <v>0</v>
      </c>
      <c r="G499" s="142">
        <f>SUM(G501:G504)</f>
        <v>0</v>
      </c>
      <c r="H499" s="154">
        <f>SUM(H501:H504)</f>
        <v>0</v>
      </c>
      <c r="I499" s="142">
        <f>SUM(I501:I504)</f>
        <v>0</v>
      </c>
    </row>
    <row r="500" spans="1:10" ht="40.5">
      <c r="A500" s="138"/>
      <c r="B500" s="139"/>
      <c r="C500" s="140"/>
      <c r="D500" s="140"/>
      <c r="E500" s="141" t="s">
        <v>362</v>
      </c>
      <c r="F500" s="142">
        <f t="shared" si="9"/>
        <v>0</v>
      </c>
      <c r="G500" s="143"/>
      <c r="H500" s="144"/>
      <c r="I500" s="145"/>
    </row>
    <row r="501" spans="1:10">
      <c r="A501" s="138"/>
      <c r="B501" s="139"/>
      <c r="C501" s="140"/>
      <c r="D501" s="140"/>
      <c r="E501" s="141" t="s">
        <v>363</v>
      </c>
      <c r="F501" s="142">
        <f t="shared" si="9"/>
        <v>0</v>
      </c>
      <c r="G501" s="143"/>
      <c r="H501" s="144"/>
      <c r="I501" s="145"/>
    </row>
    <row r="502" spans="1:10">
      <c r="A502" s="138"/>
      <c r="B502" s="139"/>
      <c r="C502" s="140"/>
      <c r="D502" s="140"/>
      <c r="E502" s="141"/>
      <c r="F502" s="142">
        <f t="shared" si="9"/>
        <v>0</v>
      </c>
      <c r="G502" s="143"/>
      <c r="H502" s="144"/>
      <c r="I502" s="145"/>
    </row>
    <row r="503" spans="1:10">
      <c r="A503" s="138"/>
      <c r="B503" s="139"/>
      <c r="C503" s="140"/>
      <c r="D503" s="140"/>
      <c r="E503" s="141"/>
      <c r="F503" s="142">
        <f t="shared" si="9"/>
        <v>0</v>
      </c>
      <c r="G503" s="143"/>
      <c r="H503" s="144"/>
      <c r="I503" s="145"/>
    </row>
    <row r="504" spans="1:10">
      <c r="A504" s="138"/>
      <c r="B504" s="139"/>
      <c r="C504" s="140"/>
      <c r="D504" s="140"/>
      <c r="E504" s="141" t="s">
        <v>363</v>
      </c>
      <c r="F504" s="142">
        <f t="shared" si="9"/>
        <v>0</v>
      </c>
      <c r="G504" s="143"/>
      <c r="H504" s="144"/>
      <c r="I504" s="145"/>
    </row>
    <row r="505" spans="1:10" ht="27">
      <c r="A505" s="138">
        <v>2660</v>
      </c>
      <c r="B505" s="139" t="s">
        <v>67</v>
      </c>
      <c r="C505" s="140">
        <v>6</v>
      </c>
      <c r="D505" s="140">
        <v>0</v>
      </c>
      <c r="E505" s="146" t="s">
        <v>283</v>
      </c>
      <c r="F505" s="142">
        <f t="shared" si="9"/>
        <v>0</v>
      </c>
      <c r="G505" s="142">
        <f>G507</f>
        <v>0</v>
      </c>
      <c r="H505" s="154">
        <f>H507</f>
        <v>0</v>
      </c>
      <c r="I505" s="142">
        <f>I507</f>
        <v>0</v>
      </c>
    </row>
    <row r="506" spans="1:10" s="149" customFormat="1" ht="15" customHeight="1">
      <c r="A506" s="138"/>
      <c r="B506" s="139"/>
      <c r="C506" s="140"/>
      <c r="D506" s="140"/>
      <c r="E506" s="141" t="s">
        <v>85</v>
      </c>
      <c r="F506" s="142">
        <f t="shared" si="9"/>
        <v>0</v>
      </c>
      <c r="G506" s="151"/>
      <c r="H506" s="152"/>
      <c r="I506" s="153"/>
    </row>
    <row r="507" spans="1:10" ht="31.5" customHeight="1">
      <c r="A507" s="138">
        <v>2661</v>
      </c>
      <c r="B507" s="139" t="s">
        <v>67</v>
      </c>
      <c r="C507" s="140">
        <v>6</v>
      </c>
      <c r="D507" s="140">
        <v>1</v>
      </c>
      <c r="E507" s="141" t="s">
        <v>283</v>
      </c>
      <c r="F507" s="142">
        <f t="shared" si="9"/>
        <v>0</v>
      </c>
      <c r="G507" s="142">
        <f>SUM(G509:G512)</f>
        <v>0</v>
      </c>
      <c r="H507" s="154">
        <f>SUM(H509:H512)</f>
        <v>0</v>
      </c>
      <c r="I507" s="142">
        <f>SUM(I509:I512)</f>
        <v>0</v>
      </c>
    </row>
    <row r="508" spans="1:10" ht="40.5">
      <c r="A508" s="138"/>
      <c r="B508" s="139"/>
      <c r="C508" s="140"/>
      <c r="D508" s="140"/>
      <c r="E508" s="141" t="s">
        <v>362</v>
      </c>
      <c r="F508" s="142">
        <f t="shared" si="9"/>
        <v>0</v>
      </c>
      <c r="G508" s="143"/>
      <c r="H508" s="144"/>
      <c r="I508" s="145"/>
    </row>
    <row r="509" spans="1:10">
      <c r="A509" s="138"/>
      <c r="B509" s="139"/>
      <c r="C509" s="140"/>
      <c r="D509" s="140"/>
      <c r="E509" s="141" t="s">
        <v>363</v>
      </c>
      <c r="F509" s="142">
        <f t="shared" si="9"/>
        <v>0</v>
      </c>
      <c r="G509" s="143"/>
      <c r="H509" s="144"/>
      <c r="I509" s="145"/>
    </row>
    <row r="510" spans="1:10">
      <c r="A510" s="138"/>
      <c r="B510" s="139"/>
      <c r="C510" s="140"/>
      <c r="D510" s="140"/>
      <c r="E510" s="141"/>
      <c r="F510" s="142">
        <f t="shared" si="9"/>
        <v>0</v>
      </c>
      <c r="G510" s="143"/>
      <c r="H510" s="144"/>
      <c r="I510" s="145"/>
    </row>
    <row r="511" spans="1:10">
      <c r="A511" s="138"/>
      <c r="B511" s="139"/>
      <c r="C511" s="140"/>
      <c r="D511" s="140"/>
      <c r="E511" s="141"/>
      <c r="F511" s="142">
        <f t="shared" si="9"/>
        <v>0</v>
      </c>
      <c r="G511" s="143"/>
      <c r="H511" s="144"/>
      <c r="I511" s="145"/>
    </row>
    <row r="512" spans="1:10">
      <c r="A512" s="138"/>
      <c r="B512" s="139"/>
      <c r="C512" s="140"/>
      <c r="D512" s="140"/>
      <c r="E512" s="141" t="s">
        <v>363</v>
      </c>
      <c r="F512" s="142">
        <f t="shared" si="9"/>
        <v>0</v>
      </c>
      <c r="G512" s="143"/>
      <c r="H512" s="144"/>
      <c r="I512" s="145"/>
    </row>
    <row r="513" spans="1:9" s="137" customFormat="1" ht="36" customHeight="1">
      <c r="A513" s="132">
        <v>2700</v>
      </c>
      <c r="B513" s="133" t="s">
        <v>68</v>
      </c>
      <c r="C513" s="134">
        <v>0</v>
      </c>
      <c r="D513" s="134">
        <v>0</v>
      </c>
      <c r="E513" s="135" t="s">
        <v>284</v>
      </c>
      <c r="F513" s="136">
        <f t="shared" si="9"/>
        <v>1000</v>
      </c>
      <c r="G513" s="132"/>
      <c r="H513" s="132"/>
      <c r="I513" s="136">
        <f>I515+I529+I547+I565+I571+I577</f>
        <v>1000</v>
      </c>
    </row>
    <row r="514" spans="1:9" ht="11.25" customHeight="1">
      <c r="A514" s="138"/>
      <c r="B514" s="139"/>
      <c r="C514" s="140"/>
      <c r="D514" s="140"/>
      <c r="E514" s="141" t="s">
        <v>177</v>
      </c>
      <c r="F514" s="142">
        <f t="shared" si="9"/>
        <v>0</v>
      </c>
      <c r="G514" s="143"/>
      <c r="H514" s="144"/>
      <c r="I514" s="145"/>
    </row>
    <row r="515" spans="1:9" ht="14.25" customHeight="1">
      <c r="A515" s="138">
        <v>2710</v>
      </c>
      <c r="B515" s="139" t="s">
        <v>68</v>
      </c>
      <c r="C515" s="140">
        <v>1</v>
      </c>
      <c r="D515" s="140">
        <v>0</v>
      </c>
      <c r="E515" s="146" t="s">
        <v>285</v>
      </c>
      <c r="F515" s="142">
        <f t="shared" si="9"/>
        <v>0</v>
      </c>
      <c r="G515" s="143"/>
      <c r="H515" s="144"/>
      <c r="I515" s="145"/>
    </row>
    <row r="516" spans="1:9" s="149" customFormat="1" ht="0.75" hidden="1" customHeight="1">
      <c r="A516" s="138"/>
      <c r="B516" s="139"/>
      <c r="C516" s="140"/>
      <c r="D516" s="140"/>
      <c r="E516" s="141" t="s">
        <v>85</v>
      </c>
      <c r="F516" s="142">
        <f t="shared" si="9"/>
        <v>0</v>
      </c>
      <c r="G516" s="151"/>
      <c r="H516" s="152"/>
      <c r="I516" s="153"/>
    </row>
    <row r="517" spans="1:9" hidden="1">
      <c r="A517" s="138">
        <v>2711</v>
      </c>
      <c r="B517" s="139" t="s">
        <v>68</v>
      </c>
      <c r="C517" s="140">
        <v>1</v>
      </c>
      <c r="D517" s="140">
        <v>1</v>
      </c>
      <c r="E517" s="141" t="s">
        <v>286</v>
      </c>
      <c r="F517" s="142">
        <f t="shared" si="9"/>
        <v>0</v>
      </c>
      <c r="G517" s="143"/>
      <c r="H517" s="144"/>
      <c r="I517" s="145"/>
    </row>
    <row r="518" spans="1:9" ht="40.5" hidden="1">
      <c r="A518" s="138"/>
      <c r="B518" s="139"/>
      <c r="C518" s="140"/>
      <c r="D518" s="140"/>
      <c r="E518" s="141" t="s">
        <v>362</v>
      </c>
      <c r="F518" s="142">
        <f t="shared" si="9"/>
        <v>0</v>
      </c>
      <c r="G518" s="143"/>
      <c r="H518" s="144"/>
      <c r="I518" s="145"/>
    </row>
    <row r="519" spans="1:9" hidden="1">
      <c r="A519" s="138"/>
      <c r="B519" s="139"/>
      <c r="C519" s="140"/>
      <c r="D519" s="140"/>
      <c r="E519" s="141" t="s">
        <v>363</v>
      </c>
      <c r="F519" s="142">
        <f t="shared" si="9"/>
        <v>0</v>
      </c>
      <c r="G519" s="143"/>
      <c r="H519" s="144"/>
      <c r="I519" s="145"/>
    </row>
    <row r="520" spans="1:9" hidden="1">
      <c r="A520" s="138"/>
      <c r="B520" s="139"/>
      <c r="C520" s="140"/>
      <c r="D520" s="140"/>
      <c r="E520" s="141" t="s">
        <v>363</v>
      </c>
      <c r="F520" s="142">
        <f t="shared" si="9"/>
        <v>0</v>
      </c>
      <c r="G520" s="143"/>
      <c r="H520" s="144"/>
      <c r="I520" s="145"/>
    </row>
    <row r="521" spans="1:9" hidden="1">
      <c r="A521" s="138">
        <v>2712</v>
      </c>
      <c r="B521" s="139" t="s">
        <v>68</v>
      </c>
      <c r="C521" s="140">
        <v>1</v>
      </c>
      <c r="D521" s="140">
        <v>2</v>
      </c>
      <c r="E521" s="141" t="s">
        <v>287</v>
      </c>
      <c r="F521" s="142">
        <f t="shared" si="9"/>
        <v>0</v>
      </c>
      <c r="G521" s="143"/>
      <c r="H521" s="144"/>
      <c r="I521" s="145"/>
    </row>
    <row r="522" spans="1:9" ht="40.5" hidden="1">
      <c r="A522" s="138"/>
      <c r="B522" s="139"/>
      <c r="C522" s="140"/>
      <c r="D522" s="140"/>
      <c r="E522" s="141" t="s">
        <v>362</v>
      </c>
      <c r="F522" s="142">
        <f t="shared" si="9"/>
        <v>0</v>
      </c>
      <c r="G522" s="143"/>
      <c r="H522" s="144"/>
      <c r="I522" s="145"/>
    </row>
    <row r="523" spans="1:9" hidden="1">
      <c r="A523" s="138"/>
      <c r="B523" s="139"/>
      <c r="C523" s="140"/>
      <c r="D523" s="140"/>
      <c r="E523" s="141" t="s">
        <v>363</v>
      </c>
      <c r="F523" s="142">
        <f t="shared" si="9"/>
        <v>0</v>
      </c>
      <c r="G523" s="143"/>
      <c r="H523" s="144"/>
      <c r="I523" s="145"/>
    </row>
    <row r="524" spans="1:9" hidden="1">
      <c r="A524" s="138"/>
      <c r="B524" s="139"/>
      <c r="C524" s="140"/>
      <c r="D524" s="140"/>
      <c r="E524" s="141" t="s">
        <v>363</v>
      </c>
      <c r="F524" s="142">
        <f t="shared" si="9"/>
        <v>0</v>
      </c>
      <c r="G524" s="143"/>
      <c r="H524" s="144"/>
      <c r="I524" s="145"/>
    </row>
    <row r="525" spans="1:9" hidden="1">
      <c r="A525" s="138">
        <v>2713</v>
      </c>
      <c r="B525" s="139" t="s">
        <v>68</v>
      </c>
      <c r="C525" s="140">
        <v>1</v>
      </c>
      <c r="D525" s="140">
        <v>3</v>
      </c>
      <c r="E525" s="141" t="s">
        <v>288</v>
      </c>
      <c r="F525" s="142">
        <f t="shared" si="9"/>
        <v>0</v>
      </c>
      <c r="G525" s="143"/>
      <c r="H525" s="144"/>
      <c r="I525" s="145"/>
    </row>
    <row r="526" spans="1:9" ht="40.5" hidden="1">
      <c r="A526" s="138"/>
      <c r="B526" s="139"/>
      <c r="C526" s="140"/>
      <c r="D526" s="140"/>
      <c r="E526" s="141" t="s">
        <v>362</v>
      </c>
      <c r="F526" s="142">
        <f t="shared" ref="F526:F577" si="10">I526+H526</f>
        <v>0</v>
      </c>
      <c r="G526" s="143"/>
      <c r="H526" s="144"/>
      <c r="I526" s="145"/>
    </row>
    <row r="527" spans="1:9" hidden="1">
      <c r="A527" s="138"/>
      <c r="B527" s="139"/>
      <c r="C527" s="140"/>
      <c r="D527" s="140"/>
      <c r="E527" s="141" t="s">
        <v>363</v>
      </c>
      <c r="F527" s="142">
        <f t="shared" si="10"/>
        <v>0</v>
      </c>
      <c r="G527" s="143"/>
      <c r="H527" s="144"/>
      <c r="I527" s="145"/>
    </row>
    <row r="528" spans="1:9" hidden="1">
      <c r="A528" s="138"/>
      <c r="B528" s="139"/>
      <c r="C528" s="140"/>
      <c r="D528" s="140"/>
      <c r="E528" s="141" t="s">
        <v>363</v>
      </c>
      <c r="F528" s="142">
        <f t="shared" si="10"/>
        <v>0</v>
      </c>
      <c r="G528" s="143"/>
      <c r="H528" s="144"/>
      <c r="I528" s="145"/>
    </row>
    <row r="529" spans="1:9" ht="15" customHeight="1">
      <c r="A529" s="138">
        <v>2720</v>
      </c>
      <c r="B529" s="139" t="s">
        <v>68</v>
      </c>
      <c r="C529" s="140">
        <v>2</v>
      </c>
      <c r="D529" s="140">
        <v>0</v>
      </c>
      <c r="E529" s="146" t="s">
        <v>289</v>
      </c>
      <c r="F529" s="142">
        <f t="shared" si="10"/>
        <v>0</v>
      </c>
      <c r="G529" s="143"/>
      <c r="H529" s="144"/>
      <c r="I529" s="145"/>
    </row>
    <row r="530" spans="1:9" s="149" customFormat="1" ht="10.5" hidden="1" customHeight="1">
      <c r="A530" s="138"/>
      <c r="B530" s="139"/>
      <c r="C530" s="140"/>
      <c r="D530" s="140"/>
      <c r="E530" s="141" t="s">
        <v>85</v>
      </c>
      <c r="F530" s="142">
        <f t="shared" si="10"/>
        <v>0</v>
      </c>
      <c r="G530" s="151"/>
      <c r="H530" s="152"/>
      <c r="I530" s="153"/>
    </row>
    <row r="531" spans="1:9" hidden="1">
      <c r="A531" s="138">
        <v>2721</v>
      </c>
      <c r="B531" s="139" t="s">
        <v>68</v>
      </c>
      <c r="C531" s="140">
        <v>2</v>
      </c>
      <c r="D531" s="140">
        <v>1</v>
      </c>
      <c r="E531" s="141" t="s">
        <v>290</v>
      </c>
      <c r="F531" s="142">
        <f t="shared" si="10"/>
        <v>0</v>
      </c>
      <c r="G531" s="143"/>
      <c r="H531" s="144"/>
      <c r="I531" s="145"/>
    </row>
    <row r="532" spans="1:9" ht="40.5" hidden="1">
      <c r="A532" s="138"/>
      <c r="B532" s="139"/>
      <c r="C532" s="140"/>
      <c r="D532" s="140"/>
      <c r="E532" s="141" t="s">
        <v>362</v>
      </c>
      <c r="F532" s="142">
        <f t="shared" si="10"/>
        <v>0</v>
      </c>
      <c r="G532" s="143"/>
      <c r="H532" s="144"/>
      <c r="I532" s="145"/>
    </row>
    <row r="533" spans="1:9" hidden="1">
      <c r="A533" s="138"/>
      <c r="B533" s="139"/>
      <c r="C533" s="140"/>
      <c r="D533" s="140"/>
      <c r="E533" s="141" t="s">
        <v>363</v>
      </c>
      <c r="F533" s="142">
        <f t="shared" si="10"/>
        <v>0</v>
      </c>
      <c r="G533" s="143"/>
      <c r="H533" s="144"/>
      <c r="I533" s="145"/>
    </row>
    <row r="534" spans="1:9" hidden="1">
      <c r="A534" s="138"/>
      <c r="B534" s="139"/>
      <c r="C534" s="140"/>
      <c r="D534" s="140"/>
      <c r="E534" s="141" t="s">
        <v>363</v>
      </c>
      <c r="F534" s="142">
        <f t="shared" si="10"/>
        <v>0</v>
      </c>
      <c r="G534" s="143"/>
      <c r="H534" s="144"/>
      <c r="I534" s="145"/>
    </row>
    <row r="535" spans="1:9" ht="20.25" hidden="1" customHeight="1">
      <c r="A535" s="138">
        <v>2722</v>
      </c>
      <c r="B535" s="139" t="s">
        <v>68</v>
      </c>
      <c r="C535" s="140">
        <v>2</v>
      </c>
      <c r="D535" s="140">
        <v>2</v>
      </c>
      <c r="E535" s="141" t="s">
        <v>291</v>
      </c>
      <c r="F535" s="142">
        <f t="shared" si="10"/>
        <v>0</v>
      </c>
      <c r="G535" s="143"/>
      <c r="H535" s="144"/>
      <c r="I535" s="145"/>
    </row>
    <row r="536" spans="1:9" ht="40.5" hidden="1">
      <c r="A536" s="138"/>
      <c r="B536" s="139"/>
      <c r="C536" s="140"/>
      <c r="D536" s="140"/>
      <c r="E536" s="141" t="s">
        <v>362</v>
      </c>
      <c r="F536" s="142">
        <f t="shared" si="10"/>
        <v>0</v>
      </c>
      <c r="G536" s="143"/>
      <c r="H536" s="144"/>
      <c r="I536" s="145"/>
    </row>
    <row r="537" spans="1:9" hidden="1">
      <c r="A537" s="138"/>
      <c r="B537" s="139"/>
      <c r="C537" s="140"/>
      <c r="D537" s="140"/>
      <c r="E537" s="141" t="s">
        <v>363</v>
      </c>
      <c r="F537" s="142">
        <f t="shared" si="10"/>
        <v>0</v>
      </c>
      <c r="G537" s="143"/>
      <c r="H537" s="144"/>
      <c r="I537" s="145"/>
    </row>
    <row r="538" spans="1:9" hidden="1">
      <c r="A538" s="138"/>
      <c r="B538" s="139"/>
      <c r="C538" s="140"/>
      <c r="D538" s="140"/>
      <c r="E538" s="141" t="s">
        <v>363</v>
      </c>
      <c r="F538" s="142">
        <f t="shared" si="10"/>
        <v>0</v>
      </c>
      <c r="G538" s="143"/>
      <c r="H538" s="144"/>
      <c r="I538" s="145"/>
    </row>
    <row r="539" spans="1:9" hidden="1">
      <c r="A539" s="138">
        <v>2723</v>
      </c>
      <c r="B539" s="139" t="s">
        <v>68</v>
      </c>
      <c r="C539" s="140">
        <v>2</v>
      </c>
      <c r="D539" s="140">
        <v>3</v>
      </c>
      <c r="E539" s="141" t="s">
        <v>292</v>
      </c>
      <c r="F539" s="142">
        <f t="shared" si="10"/>
        <v>0</v>
      </c>
      <c r="G539" s="143"/>
      <c r="H539" s="144"/>
      <c r="I539" s="145"/>
    </row>
    <row r="540" spans="1:9" ht="40.5" hidden="1">
      <c r="A540" s="138"/>
      <c r="B540" s="139"/>
      <c r="C540" s="140"/>
      <c r="D540" s="140"/>
      <c r="E540" s="141" t="s">
        <v>362</v>
      </c>
      <c r="F540" s="142">
        <f t="shared" si="10"/>
        <v>0</v>
      </c>
      <c r="G540" s="143"/>
      <c r="H540" s="144"/>
      <c r="I540" s="145"/>
    </row>
    <row r="541" spans="1:9" hidden="1">
      <c r="A541" s="138"/>
      <c r="B541" s="139"/>
      <c r="C541" s="140"/>
      <c r="D541" s="140"/>
      <c r="E541" s="141" t="s">
        <v>363</v>
      </c>
      <c r="F541" s="142">
        <f t="shared" si="10"/>
        <v>0</v>
      </c>
      <c r="G541" s="143"/>
      <c r="H541" s="144"/>
      <c r="I541" s="145"/>
    </row>
    <row r="542" spans="1:9" hidden="1">
      <c r="A542" s="138"/>
      <c r="B542" s="139"/>
      <c r="C542" s="140"/>
      <c r="D542" s="140"/>
      <c r="E542" s="141" t="s">
        <v>363</v>
      </c>
      <c r="F542" s="142">
        <f t="shared" si="10"/>
        <v>0</v>
      </c>
      <c r="G542" s="143"/>
      <c r="H542" s="144"/>
      <c r="I542" s="145"/>
    </row>
    <row r="543" spans="1:9" hidden="1">
      <c r="A543" s="138">
        <v>2724</v>
      </c>
      <c r="B543" s="139" t="s">
        <v>68</v>
      </c>
      <c r="C543" s="140">
        <v>2</v>
      </c>
      <c r="D543" s="140">
        <v>4</v>
      </c>
      <c r="E543" s="141" t="s">
        <v>293</v>
      </c>
      <c r="F543" s="142">
        <f t="shared" si="10"/>
        <v>0</v>
      </c>
      <c r="G543" s="143"/>
      <c r="H543" s="144"/>
      <c r="I543" s="145"/>
    </row>
    <row r="544" spans="1:9" ht="40.5" hidden="1">
      <c r="A544" s="138"/>
      <c r="B544" s="139"/>
      <c r="C544" s="140"/>
      <c r="D544" s="140"/>
      <c r="E544" s="141" t="s">
        <v>362</v>
      </c>
      <c r="F544" s="142">
        <f t="shared" si="10"/>
        <v>0</v>
      </c>
      <c r="G544" s="143"/>
      <c r="H544" s="144"/>
      <c r="I544" s="145"/>
    </row>
    <row r="545" spans="1:9" hidden="1">
      <c r="A545" s="138"/>
      <c r="B545" s="139"/>
      <c r="C545" s="140"/>
      <c r="D545" s="140"/>
      <c r="E545" s="141" t="s">
        <v>363</v>
      </c>
      <c r="F545" s="142">
        <f t="shared" si="10"/>
        <v>0</v>
      </c>
      <c r="G545" s="143"/>
      <c r="H545" s="144"/>
      <c r="I545" s="145"/>
    </row>
    <row r="546" spans="1:9" hidden="1">
      <c r="A546" s="138"/>
      <c r="B546" s="139"/>
      <c r="C546" s="140"/>
      <c r="D546" s="140"/>
      <c r="E546" s="141" t="s">
        <v>363</v>
      </c>
      <c r="F546" s="142">
        <f t="shared" si="10"/>
        <v>0</v>
      </c>
      <c r="G546" s="143"/>
      <c r="H546" s="144"/>
      <c r="I546" s="145"/>
    </row>
    <row r="547" spans="1:9" ht="15" customHeight="1">
      <c r="A547" s="138">
        <v>2730</v>
      </c>
      <c r="B547" s="139" t="s">
        <v>68</v>
      </c>
      <c r="C547" s="140">
        <v>3</v>
      </c>
      <c r="D547" s="140">
        <v>0</v>
      </c>
      <c r="E547" s="146" t="s">
        <v>294</v>
      </c>
      <c r="F547" s="142">
        <f t="shared" si="10"/>
        <v>0</v>
      </c>
      <c r="G547" s="143"/>
      <c r="H547" s="144"/>
      <c r="I547" s="145"/>
    </row>
    <row r="548" spans="1:9" s="149" customFormat="1" ht="10.5" hidden="1" customHeight="1">
      <c r="A548" s="138"/>
      <c r="B548" s="139"/>
      <c r="C548" s="140"/>
      <c r="D548" s="140"/>
      <c r="E548" s="141" t="s">
        <v>85</v>
      </c>
      <c r="F548" s="142">
        <f t="shared" si="10"/>
        <v>0</v>
      </c>
      <c r="G548" s="151"/>
      <c r="H548" s="152"/>
      <c r="I548" s="153"/>
    </row>
    <row r="549" spans="1:9" ht="15" hidden="1" customHeight="1">
      <c r="A549" s="138">
        <v>2731</v>
      </c>
      <c r="B549" s="139" t="s">
        <v>68</v>
      </c>
      <c r="C549" s="140">
        <v>3</v>
      </c>
      <c r="D549" s="140">
        <v>1</v>
      </c>
      <c r="E549" s="141" t="s">
        <v>295</v>
      </c>
      <c r="F549" s="142">
        <f t="shared" si="10"/>
        <v>0</v>
      </c>
      <c r="G549" s="143"/>
      <c r="H549" s="144"/>
      <c r="I549" s="145"/>
    </row>
    <row r="550" spans="1:9" ht="40.5" hidden="1">
      <c r="A550" s="138"/>
      <c r="B550" s="139"/>
      <c r="C550" s="140"/>
      <c r="D550" s="140"/>
      <c r="E550" s="141" t="s">
        <v>362</v>
      </c>
      <c r="F550" s="142">
        <f t="shared" si="10"/>
        <v>0</v>
      </c>
      <c r="G550" s="143"/>
      <c r="H550" s="144"/>
      <c r="I550" s="145"/>
    </row>
    <row r="551" spans="1:9" hidden="1">
      <c r="A551" s="138"/>
      <c r="B551" s="139"/>
      <c r="C551" s="140"/>
      <c r="D551" s="140"/>
      <c r="E551" s="141" t="s">
        <v>363</v>
      </c>
      <c r="F551" s="142">
        <f t="shared" si="10"/>
        <v>0</v>
      </c>
      <c r="G551" s="143"/>
      <c r="H551" s="144"/>
      <c r="I551" s="145"/>
    </row>
    <row r="552" spans="1:9" hidden="1">
      <c r="A552" s="138"/>
      <c r="B552" s="139"/>
      <c r="C552" s="140"/>
      <c r="D552" s="140"/>
      <c r="E552" s="141" t="s">
        <v>363</v>
      </c>
      <c r="F552" s="142">
        <f t="shared" si="10"/>
        <v>0</v>
      </c>
      <c r="G552" s="143"/>
      <c r="H552" s="144"/>
      <c r="I552" s="145"/>
    </row>
    <row r="553" spans="1:9" ht="18" hidden="1" customHeight="1">
      <c r="A553" s="138">
        <v>2732</v>
      </c>
      <c r="B553" s="139" t="s">
        <v>68</v>
      </c>
      <c r="C553" s="140">
        <v>3</v>
      </c>
      <c r="D553" s="140">
        <v>2</v>
      </c>
      <c r="E553" s="141" t="s">
        <v>296</v>
      </c>
      <c r="F553" s="142">
        <f t="shared" si="10"/>
        <v>0</v>
      </c>
      <c r="G553" s="143"/>
      <c r="H553" s="144"/>
      <c r="I553" s="145"/>
    </row>
    <row r="554" spans="1:9" ht="40.5" hidden="1">
      <c r="A554" s="138"/>
      <c r="B554" s="139"/>
      <c r="C554" s="140"/>
      <c r="D554" s="140"/>
      <c r="E554" s="141" t="s">
        <v>362</v>
      </c>
      <c r="F554" s="142">
        <f t="shared" si="10"/>
        <v>0</v>
      </c>
      <c r="G554" s="143"/>
      <c r="H554" s="144"/>
      <c r="I554" s="145"/>
    </row>
    <row r="555" spans="1:9" hidden="1">
      <c r="A555" s="138"/>
      <c r="B555" s="139"/>
      <c r="C555" s="140"/>
      <c r="D555" s="140"/>
      <c r="E555" s="141" t="s">
        <v>363</v>
      </c>
      <c r="F555" s="142">
        <f t="shared" si="10"/>
        <v>0</v>
      </c>
      <c r="G555" s="143"/>
      <c r="H555" s="144"/>
      <c r="I555" s="145"/>
    </row>
    <row r="556" spans="1:9" hidden="1">
      <c r="A556" s="138"/>
      <c r="B556" s="139"/>
      <c r="C556" s="140"/>
      <c r="D556" s="140"/>
      <c r="E556" s="141" t="s">
        <v>363</v>
      </c>
      <c r="F556" s="142">
        <f t="shared" si="10"/>
        <v>0</v>
      </c>
      <c r="G556" s="143"/>
      <c r="H556" s="144"/>
      <c r="I556" s="145"/>
    </row>
    <row r="557" spans="1:9" ht="21.75" hidden="1" customHeight="1">
      <c r="A557" s="138">
        <v>2733</v>
      </c>
      <c r="B557" s="139" t="s">
        <v>68</v>
      </c>
      <c r="C557" s="140">
        <v>3</v>
      </c>
      <c r="D557" s="140">
        <v>3</v>
      </c>
      <c r="E557" s="141" t="s">
        <v>297</v>
      </c>
      <c r="F557" s="142">
        <f t="shared" si="10"/>
        <v>0</v>
      </c>
      <c r="G557" s="143"/>
      <c r="H557" s="144"/>
      <c r="I557" s="145"/>
    </row>
    <row r="558" spans="1:9" ht="40.5" hidden="1">
      <c r="A558" s="138"/>
      <c r="B558" s="139"/>
      <c r="C558" s="140"/>
      <c r="D558" s="140"/>
      <c r="E558" s="141" t="s">
        <v>362</v>
      </c>
      <c r="F558" s="142">
        <f t="shared" si="10"/>
        <v>0</v>
      </c>
      <c r="G558" s="143"/>
      <c r="H558" s="144"/>
      <c r="I558" s="145"/>
    </row>
    <row r="559" spans="1:9" hidden="1">
      <c r="A559" s="138"/>
      <c r="B559" s="139"/>
      <c r="C559" s="140"/>
      <c r="D559" s="140"/>
      <c r="E559" s="141" t="s">
        <v>363</v>
      </c>
      <c r="F559" s="142">
        <f t="shared" si="10"/>
        <v>0</v>
      </c>
      <c r="G559" s="143"/>
      <c r="H559" s="144"/>
      <c r="I559" s="145"/>
    </row>
    <row r="560" spans="1:9" hidden="1">
      <c r="A560" s="138"/>
      <c r="B560" s="139"/>
      <c r="C560" s="140"/>
      <c r="D560" s="140"/>
      <c r="E560" s="141" t="s">
        <v>363</v>
      </c>
      <c r="F560" s="142">
        <f t="shared" si="10"/>
        <v>0</v>
      </c>
      <c r="G560" s="143"/>
      <c r="H560" s="144"/>
      <c r="I560" s="145"/>
    </row>
    <row r="561" spans="1:9" ht="29.25" hidden="1" customHeight="1">
      <c r="A561" s="138">
        <v>2734</v>
      </c>
      <c r="B561" s="139" t="s">
        <v>68</v>
      </c>
      <c r="C561" s="140">
        <v>3</v>
      </c>
      <c r="D561" s="140">
        <v>4</v>
      </c>
      <c r="E561" s="141" t="s">
        <v>298</v>
      </c>
      <c r="F561" s="142">
        <f t="shared" si="10"/>
        <v>0</v>
      </c>
      <c r="G561" s="143"/>
      <c r="H561" s="144"/>
      <c r="I561" s="145"/>
    </row>
    <row r="562" spans="1:9" ht="40.5" hidden="1">
      <c r="A562" s="138"/>
      <c r="B562" s="139"/>
      <c r="C562" s="140"/>
      <c r="D562" s="140"/>
      <c r="E562" s="141" t="s">
        <v>362</v>
      </c>
      <c r="F562" s="142">
        <f t="shared" si="10"/>
        <v>0</v>
      </c>
      <c r="G562" s="143"/>
      <c r="H562" s="144"/>
      <c r="I562" s="145"/>
    </row>
    <row r="563" spans="1:9" hidden="1">
      <c r="A563" s="138"/>
      <c r="B563" s="139"/>
      <c r="C563" s="140"/>
      <c r="D563" s="140"/>
      <c r="E563" s="141" t="s">
        <v>363</v>
      </c>
      <c r="F563" s="142">
        <f t="shared" si="10"/>
        <v>0</v>
      </c>
      <c r="G563" s="143"/>
      <c r="H563" s="144"/>
      <c r="I563" s="145"/>
    </row>
    <row r="564" spans="1:9" hidden="1">
      <c r="A564" s="138"/>
      <c r="B564" s="139"/>
      <c r="C564" s="140"/>
      <c r="D564" s="140"/>
      <c r="E564" s="141" t="s">
        <v>363</v>
      </c>
      <c r="F564" s="142">
        <f t="shared" si="10"/>
        <v>0</v>
      </c>
      <c r="G564" s="143"/>
      <c r="H564" s="144"/>
      <c r="I564" s="145"/>
    </row>
    <row r="565" spans="1:9">
      <c r="A565" s="138">
        <v>2740</v>
      </c>
      <c r="B565" s="139" t="s">
        <v>68</v>
      </c>
      <c r="C565" s="140">
        <v>4</v>
      </c>
      <c r="D565" s="140">
        <v>0</v>
      </c>
      <c r="E565" s="146" t="s">
        <v>387</v>
      </c>
      <c r="F565" s="142">
        <f t="shared" si="10"/>
        <v>1000</v>
      </c>
      <c r="G565" s="143"/>
      <c r="H565" s="144"/>
      <c r="I565" s="145">
        <v>1000</v>
      </c>
    </row>
    <row r="566" spans="1:9" s="149" customFormat="1" ht="10.5" hidden="1" customHeight="1">
      <c r="A566" s="138"/>
      <c r="B566" s="139"/>
      <c r="C566" s="140"/>
      <c r="D566" s="140"/>
      <c r="E566" s="141" t="s">
        <v>85</v>
      </c>
      <c r="F566" s="142">
        <f t="shared" si="10"/>
        <v>0</v>
      </c>
      <c r="G566" s="151"/>
      <c r="H566" s="152"/>
      <c r="I566" s="153"/>
    </row>
    <row r="567" spans="1:9" hidden="1">
      <c r="A567" s="138">
        <v>2741</v>
      </c>
      <c r="B567" s="139" t="s">
        <v>68</v>
      </c>
      <c r="C567" s="140">
        <v>4</v>
      </c>
      <c r="D567" s="140">
        <v>1</v>
      </c>
      <c r="E567" s="141" t="s">
        <v>299</v>
      </c>
      <c r="F567" s="142">
        <f t="shared" si="10"/>
        <v>0</v>
      </c>
      <c r="G567" s="143"/>
      <c r="H567" s="144"/>
      <c r="I567" s="145"/>
    </row>
    <row r="568" spans="1:9" ht="40.5" hidden="1">
      <c r="A568" s="138"/>
      <c r="B568" s="139"/>
      <c r="C568" s="140"/>
      <c r="D568" s="140"/>
      <c r="E568" s="141" t="s">
        <v>362</v>
      </c>
      <c r="F568" s="142">
        <f t="shared" si="10"/>
        <v>0</v>
      </c>
      <c r="G568" s="143"/>
      <c r="H568" s="144"/>
      <c r="I568" s="145"/>
    </row>
    <row r="569" spans="1:9" hidden="1">
      <c r="A569" s="138"/>
      <c r="B569" s="139"/>
      <c r="C569" s="140"/>
      <c r="D569" s="140"/>
      <c r="E569" s="141" t="s">
        <v>363</v>
      </c>
      <c r="F569" s="142">
        <f t="shared" si="10"/>
        <v>0</v>
      </c>
      <c r="G569" s="143"/>
      <c r="H569" s="144"/>
      <c r="I569" s="145"/>
    </row>
    <row r="570" spans="1:9" hidden="1">
      <c r="A570" s="138"/>
      <c r="B570" s="139"/>
      <c r="C570" s="140"/>
      <c r="D570" s="140"/>
      <c r="E570" s="141" t="s">
        <v>363</v>
      </c>
      <c r="F570" s="142">
        <f t="shared" si="10"/>
        <v>0</v>
      </c>
      <c r="G570" s="143"/>
      <c r="H570" s="144"/>
      <c r="I570" s="145"/>
    </row>
    <row r="571" spans="1:9" ht="30.75" customHeight="1">
      <c r="A571" s="138">
        <v>2750</v>
      </c>
      <c r="B571" s="139" t="s">
        <v>68</v>
      </c>
      <c r="C571" s="140">
        <v>5</v>
      </c>
      <c r="D571" s="140">
        <v>0</v>
      </c>
      <c r="E571" s="146" t="s">
        <v>300</v>
      </c>
      <c r="F571" s="142">
        <f t="shared" si="10"/>
        <v>0</v>
      </c>
      <c r="G571" s="143"/>
      <c r="H571" s="144"/>
      <c r="I571" s="145"/>
    </row>
    <row r="572" spans="1:9" s="149" customFormat="1" ht="10.5" hidden="1" customHeight="1">
      <c r="A572" s="138"/>
      <c r="B572" s="139"/>
      <c r="C572" s="140"/>
      <c r="D572" s="140"/>
      <c r="E572" s="141" t="s">
        <v>85</v>
      </c>
      <c r="F572" s="142">
        <f t="shared" si="10"/>
        <v>0</v>
      </c>
      <c r="G572" s="151"/>
      <c r="H572" s="152"/>
      <c r="I572" s="153"/>
    </row>
    <row r="573" spans="1:9" ht="27" hidden="1">
      <c r="A573" s="138">
        <v>2751</v>
      </c>
      <c r="B573" s="139" t="s">
        <v>68</v>
      </c>
      <c r="C573" s="140">
        <v>5</v>
      </c>
      <c r="D573" s="140">
        <v>1</v>
      </c>
      <c r="E573" s="141" t="s">
        <v>300</v>
      </c>
      <c r="F573" s="142">
        <f t="shared" si="10"/>
        <v>0</v>
      </c>
      <c r="G573" s="143"/>
      <c r="H573" s="144"/>
      <c r="I573" s="145"/>
    </row>
    <row r="574" spans="1:9" ht="40.5" hidden="1">
      <c r="A574" s="138"/>
      <c r="B574" s="139"/>
      <c r="C574" s="140"/>
      <c r="D574" s="140"/>
      <c r="E574" s="141" t="s">
        <v>362</v>
      </c>
      <c r="F574" s="142">
        <f t="shared" si="10"/>
        <v>0</v>
      </c>
      <c r="G574" s="143"/>
      <c r="H574" s="144"/>
      <c r="I574" s="145"/>
    </row>
    <row r="575" spans="1:9" hidden="1">
      <c r="A575" s="138"/>
      <c r="B575" s="139"/>
      <c r="C575" s="140"/>
      <c r="D575" s="140"/>
      <c r="E575" s="141" t="s">
        <v>363</v>
      </c>
      <c r="F575" s="142">
        <f t="shared" si="10"/>
        <v>0</v>
      </c>
      <c r="G575" s="143"/>
      <c r="H575" s="144"/>
      <c r="I575" s="145"/>
    </row>
    <row r="576" spans="1:9" hidden="1">
      <c r="A576" s="138"/>
      <c r="B576" s="139"/>
      <c r="C576" s="140"/>
      <c r="D576" s="140"/>
      <c r="E576" s="141" t="s">
        <v>363</v>
      </c>
      <c r="F576" s="142">
        <f t="shared" si="10"/>
        <v>0</v>
      </c>
      <c r="G576" s="143"/>
      <c r="H576" s="144"/>
      <c r="I576" s="145"/>
    </row>
    <row r="577" spans="1:10" ht="15" customHeight="1">
      <c r="A577" s="138">
        <v>2760</v>
      </c>
      <c r="B577" s="139" t="s">
        <v>68</v>
      </c>
      <c r="C577" s="140">
        <v>6</v>
      </c>
      <c r="D577" s="140">
        <v>0</v>
      </c>
      <c r="E577" s="146" t="s">
        <v>301</v>
      </c>
      <c r="F577" s="142">
        <f t="shared" si="10"/>
        <v>0</v>
      </c>
      <c r="G577" s="143"/>
      <c r="H577" s="144"/>
      <c r="I577" s="145"/>
    </row>
    <row r="578" spans="1:10" s="149" customFormat="1" ht="10.5" hidden="1" customHeight="1">
      <c r="A578" s="138"/>
      <c r="B578" s="139"/>
      <c r="C578" s="140"/>
      <c r="D578" s="140"/>
      <c r="E578" s="141" t="s">
        <v>85</v>
      </c>
      <c r="F578" s="142">
        <f t="shared" ref="F578:F586" si="11">G578+H578</f>
        <v>0</v>
      </c>
      <c r="G578" s="151"/>
      <c r="H578" s="152"/>
      <c r="I578" s="153"/>
    </row>
    <row r="579" spans="1:10" ht="27" hidden="1">
      <c r="A579" s="138">
        <v>2761</v>
      </c>
      <c r="B579" s="139" t="s">
        <v>68</v>
      </c>
      <c r="C579" s="140">
        <v>6</v>
      </c>
      <c r="D579" s="140">
        <v>1</v>
      </c>
      <c r="E579" s="141" t="s">
        <v>302</v>
      </c>
      <c r="F579" s="142">
        <f t="shared" si="11"/>
        <v>0</v>
      </c>
      <c r="G579" s="143"/>
      <c r="H579" s="144"/>
      <c r="I579" s="145"/>
    </row>
    <row r="580" spans="1:10" ht="40.5" hidden="1">
      <c r="A580" s="138"/>
      <c r="B580" s="139"/>
      <c r="C580" s="140"/>
      <c r="D580" s="140"/>
      <c r="E580" s="141" t="s">
        <v>362</v>
      </c>
      <c r="F580" s="142">
        <f t="shared" si="11"/>
        <v>0</v>
      </c>
      <c r="G580" s="143"/>
      <c r="H580" s="144"/>
      <c r="I580" s="145"/>
    </row>
    <row r="581" spans="1:10" hidden="1">
      <c r="A581" s="138"/>
      <c r="B581" s="139"/>
      <c r="C581" s="140"/>
      <c r="D581" s="140"/>
      <c r="E581" s="141" t="s">
        <v>363</v>
      </c>
      <c r="F581" s="142">
        <f t="shared" si="11"/>
        <v>0</v>
      </c>
      <c r="G581" s="143"/>
      <c r="H581" s="144"/>
      <c r="I581" s="145"/>
    </row>
    <row r="582" spans="1:10" hidden="1">
      <c r="A582" s="138"/>
      <c r="B582" s="139"/>
      <c r="C582" s="140"/>
      <c r="D582" s="140"/>
      <c r="E582" s="141" t="s">
        <v>363</v>
      </c>
      <c r="F582" s="142">
        <f t="shared" si="11"/>
        <v>0</v>
      </c>
      <c r="G582" s="143"/>
      <c r="H582" s="144"/>
      <c r="I582" s="145"/>
    </row>
    <row r="583" spans="1:10" hidden="1">
      <c r="A583" s="138">
        <v>2762</v>
      </c>
      <c r="B583" s="139" t="s">
        <v>68</v>
      </c>
      <c r="C583" s="140">
        <v>6</v>
      </c>
      <c r="D583" s="140">
        <v>2</v>
      </c>
      <c r="E583" s="141" t="s">
        <v>301</v>
      </c>
      <c r="F583" s="142">
        <f t="shared" si="11"/>
        <v>0</v>
      </c>
      <c r="G583" s="143"/>
      <c r="H583" s="144"/>
      <c r="I583" s="145"/>
    </row>
    <row r="584" spans="1:10" ht="40.5" hidden="1">
      <c r="A584" s="138"/>
      <c r="B584" s="139"/>
      <c r="C584" s="140"/>
      <c r="D584" s="140"/>
      <c r="E584" s="141" t="s">
        <v>362</v>
      </c>
      <c r="F584" s="142">
        <f t="shared" si="11"/>
        <v>0</v>
      </c>
      <c r="G584" s="143"/>
      <c r="H584" s="144"/>
      <c r="I584" s="145"/>
    </row>
    <row r="585" spans="1:10" ht="0.75" hidden="1" customHeight="1">
      <c r="A585" s="138"/>
      <c r="B585" s="139"/>
      <c r="C585" s="140"/>
      <c r="D585" s="140"/>
      <c r="E585" s="141" t="s">
        <v>363</v>
      </c>
      <c r="F585" s="142">
        <f t="shared" si="11"/>
        <v>0</v>
      </c>
      <c r="G585" s="143"/>
      <c r="H585" s="144"/>
      <c r="I585" s="145"/>
    </row>
    <row r="586" spans="1:10" hidden="1">
      <c r="A586" s="138"/>
      <c r="B586" s="139"/>
      <c r="C586" s="140"/>
      <c r="D586" s="140"/>
      <c r="E586" s="141" t="s">
        <v>363</v>
      </c>
      <c r="F586" s="142">
        <f t="shared" si="11"/>
        <v>0</v>
      </c>
      <c r="G586" s="143"/>
      <c r="H586" s="144"/>
      <c r="I586" s="145"/>
    </row>
    <row r="587" spans="1:10" s="137" customFormat="1" ht="46.5" customHeight="1">
      <c r="A587" s="132">
        <v>2800</v>
      </c>
      <c r="B587" s="133" t="s">
        <v>69</v>
      </c>
      <c r="C587" s="134">
        <v>0</v>
      </c>
      <c r="D587" s="134">
        <v>0</v>
      </c>
      <c r="E587" s="135" t="s">
        <v>303</v>
      </c>
      <c r="F587" s="136">
        <f>I587+H587</f>
        <v>71987.100000000006</v>
      </c>
      <c r="G587" s="136">
        <f>G589+G598+G643+G663+G683+G691</f>
        <v>0</v>
      </c>
      <c r="H587" s="136">
        <f>H589+H598+H643+H663+H683+H691</f>
        <v>0</v>
      </c>
      <c r="I587" s="136">
        <f>I589+I598+I643+I663+I683+I691</f>
        <v>71987.100000000006</v>
      </c>
    </row>
    <row r="588" spans="1:10" ht="15" customHeight="1">
      <c r="A588" s="138"/>
      <c r="B588" s="139"/>
      <c r="C588" s="140"/>
      <c r="D588" s="140"/>
      <c r="E588" s="141" t="s">
        <v>177</v>
      </c>
      <c r="F588" s="142"/>
      <c r="G588" s="143"/>
      <c r="H588" s="144"/>
      <c r="I588" s="145"/>
    </row>
    <row r="589" spans="1:10">
      <c r="A589" s="138">
        <v>2810</v>
      </c>
      <c r="B589" s="139" t="s">
        <v>69</v>
      </c>
      <c r="C589" s="140">
        <v>1</v>
      </c>
      <c r="D589" s="140">
        <v>0</v>
      </c>
      <c r="E589" s="146" t="s">
        <v>304</v>
      </c>
      <c r="F589" s="142">
        <f>I589+H589</f>
        <v>5400</v>
      </c>
      <c r="G589" s="142">
        <f>G591</f>
        <v>0</v>
      </c>
      <c r="H589" s="154">
        <f>H591</f>
        <v>0</v>
      </c>
      <c r="I589" s="142">
        <f>I591</f>
        <v>5400</v>
      </c>
    </row>
    <row r="590" spans="1:10" s="149" customFormat="1" ht="18" customHeight="1">
      <c r="A590" s="138"/>
      <c r="B590" s="139"/>
      <c r="C590" s="140"/>
      <c r="D590" s="140"/>
      <c r="E590" s="141" t="s">
        <v>85</v>
      </c>
      <c r="F590" s="142">
        <f t="shared" ref="F590:F653" si="12">I590+H590</f>
        <v>0</v>
      </c>
      <c r="G590" s="151"/>
      <c r="H590" s="152"/>
      <c r="I590" s="153"/>
    </row>
    <row r="591" spans="1:10">
      <c r="A591" s="138">
        <v>2811</v>
      </c>
      <c r="B591" s="139" t="s">
        <v>69</v>
      </c>
      <c r="C591" s="140">
        <v>1</v>
      </c>
      <c r="D591" s="140">
        <v>1</v>
      </c>
      <c r="E591" s="141" t="s">
        <v>304</v>
      </c>
      <c r="F591" s="142">
        <f t="shared" si="12"/>
        <v>5400</v>
      </c>
      <c r="G591" s="142">
        <f>SUM(G593:G597)</f>
        <v>0</v>
      </c>
      <c r="H591" s="154">
        <f>SUM(H593:H597)</f>
        <v>0</v>
      </c>
      <c r="I591" s="142">
        <f>SUM(I593:I597)</f>
        <v>5400</v>
      </c>
    </row>
    <row r="592" spans="1:10" ht="40.5">
      <c r="A592" s="138"/>
      <c r="B592" s="139"/>
      <c r="C592" s="140"/>
      <c r="D592" s="140"/>
      <c r="E592" s="141" t="s">
        <v>362</v>
      </c>
      <c r="F592" s="142">
        <f t="shared" si="12"/>
        <v>0</v>
      </c>
      <c r="G592" s="143"/>
      <c r="H592" s="144"/>
      <c r="I592" s="172"/>
      <c r="J592" s="157"/>
    </row>
    <row r="593" spans="1:16">
      <c r="A593" s="138"/>
      <c r="B593" s="139"/>
      <c r="C593" s="140"/>
      <c r="D593" s="140"/>
      <c r="E593" s="141">
        <f>K8252</f>
        <v>0</v>
      </c>
      <c r="F593" s="142">
        <f t="shared" si="12"/>
        <v>2000</v>
      </c>
      <c r="G593" s="143">
        <v>0</v>
      </c>
      <c r="H593" s="144"/>
      <c r="I593" s="172">
        <v>2000</v>
      </c>
      <c r="J593" s="171"/>
    </row>
    <row r="594" spans="1:16">
      <c r="A594" s="138"/>
      <c r="B594" s="139"/>
      <c r="C594" s="140"/>
      <c r="D594" s="140"/>
      <c r="E594" s="141" t="s">
        <v>473</v>
      </c>
      <c r="F594" s="142">
        <f t="shared" si="12"/>
        <v>1000</v>
      </c>
      <c r="G594" s="143">
        <v>0</v>
      </c>
      <c r="H594" s="144"/>
      <c r="I594" s="172">
        <v>1000</v>
      </c>
      <c r="J594" s="171"/>
    </row>
    <row r="595" spans="1:16">
      <c r="A595" s="138"/>
      <c r="B595" s="139"/>
      <c r="C595" s="140"/>
      <c r="D595" s="140"/>
      <c r="E595" s="141" t="s">
        <v>474</v>
      </c>
      <c r="F595" s="142">
        <f t="shared" si="12"/>
        <v>500</v>
      </c>
      <c r="G595" s="143"/>
      <c r="H595" s="144"/>
      <c r="I595" s="172">
        <v>500</v>
      </c>
      <c r="J595" s="171"/>
    </row>
    <row r="596" spans="1:16" ht="40.5">
      <c r="A596" s="138"/>
      <c r="B596" s="139"/>
      <c r="C596" s="140"/>
      <c r="D596" s="140"/>
      <c r="E596" s="141" t="s">
        <v>475</v>
      </c>
      <c r="F596" s="142">
        <f t="shared" si="12"/>
        <v>1000</v>
      </c>
      <c r="G596" s="143"/>
      <c r="H596" s="144"/>
      <c r="I596" s="172">
        <v>1000</v>
      </c>
      <c r="J596" s="171"/>
    </row>
    <row r="597" spans="1:16" ht="27">
      <c r="A597" s="138"/>
      <c r="B597" s="139"/>
      <c r="C597" s="140"/>
      <c r="D597" s="140"/>
      <c r="E597" s="141" t="s">
        <v>476</v>
      </c>
      <c r="F597" s="142">
        <f t="shared" si="12"/>
        <v>900</v>
      </c>
      <c r="G597" s="143"/>
      <c r="H597" s="144"/>
      <c r="I597" s="172">
        <v>900</v>
      </c>
      <c r="J597" s="171"/>
    </row>
    <row r="598" spans="1:16">
      <c r="A598" s="138">
        <v>2820</v>
      </c>
      <c r="B598" s="139" t="s">
        <v>69</v>
      </c>
      <c r="C598" s="140">
        <v>2</v>
      </c>
      <c r="D598" s="140">
        <v>0</v>
      </c>
      <c r="E598" s="146" t="s">
        <v>305</v>
      </c>
      <c r="F598" s="142">
        <f t="shared" si="12"/>
        <v>66587.100000000006</v>
      </c>
      <c r="G598" s="142">
        <f>G600+G607+G613+G622+G625+G631+G637</f>
        <v>0</v>
      </c>
      <c r="H598" s="154">
        <f>H600+H607+H613+H622+H625+H631+H637</f>
        <v>0</v>
      </c>
      <c r="I598" s="168">
        <f>I600+I607+I613+I622+I625+I631+I637</f>
        <v>66587.100000000006</v>
      </c>
      <c r="J598" s="173"/>
    </row>
    <row r="599" spans="1:16" s="149" customFormat="1" ht="10.5" customHeight="1">
      <c r="A599" s="138"/>
      <c r="B599" s="139"/>
      <c r="C599" s="140"/>
      <c r="D599" s="140"/>
      <c r="E599" s="141" t="s">
        <v>85</v>
      </c>
      <c r="F599" s="142">
        <f t="shared" si="12"/>
        <v>0</v>
      </c>
      <c r="G599" s="151"/>
      <c r="H599" s="152"/>
      <c r="I599" s="169"/>
      <c r="J599" s="170"/>
    </row>
    <row r="600" spans="1:16">
      <c r="A600" s="138">
        <v>2821</v>
      </c>
      <c r="B600" s="139" t="s">
        <v>69</v>
      </c>
      <c r="C600" s="140">
        <v>2</v>
      </c>
      <c r="D600" s="140">
        <v>1</v>
      </c>
      <c r="E600" s="141" t="s">
        <v>306</v>
      </c>
      <c r="F600" s="142">
        <f t="shared" si="12"/>
        <v>21204</v>
      </c>
      <c r="G600" s="142">
        <f>SUM(G602:G606)</f>
        <v>0</v>
      </c>
      <c r="H600" s="154">
        <f>SUM(H602:H606)</f>
        <v>0</v>
      </c>
      <c r="I600" s="168">
        <f>SUM(I602:I606)</f>
        <v>21204</v>
      </c>
      <c r="J600" s="157"/>
    </row>
    <row r="601" spans="1:16" ht="40.5">
      <c r="A601" s="138"/>
      <c r="B601" s="139"/>
      <c r="C601" s="140"/>
      <c r="D601" s="140"/>
      <c r="E601" s="141" t="s">
        <v>362</v>
      </c>
      <c r="F601" s="142">
        <f t="shared" si="12"/>
        <v>0</v>
      </c>
      <c r="G601" s="143"/>
      <c r="H601" s="144"/>
      <c r="I601" s="145"/>
      <c r="K601" s="159"/>
    </row>
    <row r="602" spans="1:16">
      <c r="A602" s="138"/>
      <c r="B602" s="139"/>
      <c r="C602" s="140"/>
      <c r="D602" s="140"/>
      <c r="E602" s="141">
        <v>4111</v>
      </c>
      <c r="F602" s="142">
        <f t="shared" si="12"/>
        <v>20964</v>
      </c>
      <c r="G602" s="178"/>
      <c r="H602" s="144"/>
      <c r="I602" s="155">
        <v>20964</v>
      </c>
      <c r="J602" s="157"/>
    </row>
    <row r="603" spans="1:16">
      <c r="A603" s="138"/>
      <c r="B603" s="139"/>
      <c r="C603" s="140"/>
      <c r="D603" s="140"/>
      <c r="E603" s="141">
        <v>4221</v>
      </c>
      <c r="F603" s="142">
        <f t="shared" si="12"/>
        <v>60</v>
      </c>
      <c r="G603" s="143"/>
      <c r="H603" s="144"/>
      <c r="I603" s="145">
        <v>60</v>
      </c>
    </row>
    <row r="604" spans="1:16">
      <c r="A604" s="138"/>
      <c r="B604" s="139"/>
      <c r="C604" s="140"/>
      <c r="D604" s="140"/>
      <c r="E604" s="141">
        <v>4261</v>
      </c>
      <c r="F604" s="142">
        <f t="shared" si="12"/>
        <v>80</v>
      </c>
      <c r="G604" s="143"/>
      <c r="H604" s="144"/>
      <c r="I604" s="145">
        <v>80</v>
      </c>
    </row>
    <row r="605" spans="1:16">
      <c r="A605" s="138"/>
      <c r="B605" s="139"/>
      <c r="C605" s="140"/>
      <c r="D605" s="140"/>
      <c r="E605" s="141">
        <v>4267</v>
      </c>
      <c r="F605" s="142">
        <f t="shared" si="12"/>
        <v>50</v>
      </c>
      <c r="G605" s="143"/>
      <c r="H605" s="144"/>
      <c r="I605" s="145">
        <v>50</v>
      </c>
      <c r="K605" s="159"/>
    </row>
    <row r="606" spans="1:16">
      <c r="A606" s="138"/>
      <c r="B606" s="139"/>
      <c r="C606" s="140"/>
      <c r="D606" s="140"/>
      <c r="E606" s="141">
        <v>4269</v>
      </c>
      <c r="F606" s="142">
        <f t="shared" si="12"/>
        <v>50</v>
      </c>
      <c r="G606" s="143"/>
      <c r="H606" s="144"/>
      <c r="I606" s="145">
        <v>50</v>
      </c>
      <c r="P606" s="179"/>
    </row>
    <row r="607" spans="1:16">
      <c r="A607" s="138">
        <v>2822</v>
      </c>
      <c r="B607" s="139" t="s">
        <v>69</v>
      </c>
      <c r="C607" s="140">
        <v>2</v>
      </c>
      <c r="D607" s="140">
        <v>2</v>
      </c>
      <c r="E607" s="141" t="s">
        <v>307</v>
      </c>
      <c r="F607" s="142">
        <f t="shared" si="12"/>
        <v>0</v>
      </c>
      <c r="G607" s="142">
        <f>SUM(G609:G612)</f>
        <v>0</v>
      </c>
      <c r="H607" s="154">
        <f>SUM(H609:H612)</f>
        <v>0</v>
      </c>
      <c r="I607" s="142">
        <f>SUM(I609:I612)</f>
        <v>0</v>
      </c>
      <c r="P607" s="179"/>
    </row>
    <row r="608" spans="1:16" ht="40.5">
      <c r="A608" s="138"/>
      <c r="B608" s="139"/>
      <c r="C608" s="140"/>
      <c r="D608" s="140"/>
      <c r="E608" s="141" t="s">
        <v>362</v>
      </c>
      <c r="F608" s="142">
        <f t="shared" si="12"/>
        <v>0</v>
      </c>
      <c r="G608" s="143"/>
      <c r="H608" s="144"/>
      <c r="I608" s="145"/>
      <c r="P608" s="179"/>
    </row>
    <row r="609" spans="1:16">
      <c r="A609" s="138"/>
      <c r="B609" s="139"/>
      <c r="C609" s="140"/>
      <c r="D609" s="140"/>
      <c r="E609" s="141" t="s">
        <v>363</v>
      </c>
      <c r="F609" s="142">
        <f t="shared" si="12"/>
        <v>0</v>
      </c>
      <c r="G609" s="143"/>
      <c r="H609" s="144"/>
      <c r="I609" s="145"/>
      <c r="P609" s="179"/>
    </row>
    <row r="610" spans="1:16">
      <c r="A610" s="138"/>
      <c r="B610" s="139"/>
      <c r="C610" s="140"/>
      <c r="D610" s="140"/>
      <c r="E610" s="141"/>
      <c r="F610" s="142">
        <f t="shared" si="12"/>
        <v>0</v>
      </c>
      <c r="G610" s="143"/>
      <c r="H610" s="144"/>
      <c r="I610" s="145"/>
      <c r="P610" s="179"/>
    </row>
    <row r="611" spans="1:16">
      <c r="A611" s="138"/>
      <c r="B611" s="139"/>
      <c r="C611" s="140"/>
      <c r="D611" s="140"/>
      <c r="E611" s="141"/>
      <c r="F611" s="142">
        <f t="shared" si="12"/>
        <v>0</v>
      </c>
      <c r="G611" s="143"/>
      <c r="H611" s="144"/>
      <c r="I611" s="145"/>
    </row>
    <row r="612" spans="1:16">
      <c r="A612" s="138"/>
      <c r="B612" s="139"/>
      <c r="C612" s="140"/>
      <c r="D612" s="140"/>
      <c r="E612" s="141" t="s">
        <v>363</v>
      </c>
      <c r="F612" s="142">
        <f t="shared" si="12"/>
        <v>0</v>
      </c>
      <c r="G612" s="143"/>
      <c r="H612" s="144"/>
      <c r="I612" s="145"/>
    </row>
    <row r="613" spans="1:16">
      <c r="A613" s="138">
        <v>2823</v>
      </c>
      <c r="B613" s="139" t="s">
        <v>69</v>
      </c>
      <c r="C613" s="140">
        <v>2</v>
      </c>
      <c r="D613" s="140">
        <v>3</v>
      </c>
      <c r="E613" s="141" t="s">
        <v>308</v>
      </c>
      <c r="F613" s="142">
        <f t="shared" si="12"/>
        <v>35383.1</v>
      </c>
      <c r="G613" s="142">
        <f>SUM(G615:G621)</f>
        <v>0</v>
      </c>
      <c r="H613" s="154">
        <f>SUM(H615:H621)</f>
        <v>0</v>
      </c>
      <c r="I613" s="142">
        <f>SUM(I615:I621)</f>
        <v>35383.1</v>
      </c>
    </row>
    <row r="614" spans="1:16" ht="40.5">
      <c r="A614" s="138"/>
      <c r="B614" s="139"/>
      <c r="C614" s="140"/>
      <c r="D614" s="140"/>
      <c r="E614" s="141" t="s">
        <v>362</v>
      </c>
      <c r="F614" s="142">
        <f t="shared" si="12"/>
        <v>0</v>
      </c>
      <c r="G614" s="143"/>
      <c r="H614" s="144"/>
      <c r="I614" s="145"/>
    </row>
    <row r="615" spans="1:16">
      <c r="A615" s="138"/>
      <c r="B615" s="139"/>
      <c r="C615" s="140"/>
      <c r="D615" s="140"/>
      <c r="E615" s="141">
        <v>4111</v>
      </c>
      <c r="F615" s="142">
        <f t="shared" si="12"/>
        <v>32193.1</v>
      </c>
      <c r="G615" s="178"/>
      <c r="H615" s="144"/>
      <c r="I615" s="155">
        <v>32193.1</v>
      </c>
      <c r="J615" s="157"/>
    </row>
    <row r="616" spans="1:16">
      <c r="A616" s="138"/>
      <c r="B616" s="139"/>
      <c r="C616" s="140"/>
      <c r="D616" s="140"/>
      <c r="E616" s="141">
        <v>4213</v>
      </c>
      <c r="F616" s="142">
        <f t="shared" si="12"/>
        <v>100</v>
      </c>
      <c r="G616" s="143"/>
      <c r="H616" s="144"/>
      <c r="I616" s="145">
        <v>100</v>
      </c>
    </row>
    <row r="617" spans="1:16">
      <c r="A617" s="138"/>
      <c r="B617" s="139"/>
      <c r="C617" s="140"/>
      <c r="D617" s="140"/>
      <c r="E617" s="141">
        <v>4261</v>
      </c>
      <c r="F617" s="142">
        <f t="shared" si="12"/>
        <v>600</v>
      </c>
      <c r="G617" s="143"/>
      <c r="H617" s="144"/>
      <c r="I617" s="145">
        <v>600</v>
      </c>
    </row>
    <row r="618" spans="1:16">
      <c r="A618" s="138"/>
      <c r="B618" s="139"/>
      <c r="C618" s="140"/>
      <c r="D618" s="140"/>
      <c r="E618" s="141">
        <v>4267</v>
      </c>
      <c r="F618" s="142">
        <f t="shared" si="12"/>
        <v>600</v>
      </c>
      <c r="G618" s="143"/>
      <c r="H618" s="144"/>
      <c r="I618" s="145">
        <v>600</v>
      </c>
    </row>
    <row r="619" spans="1:16">
      <c r="A619" s="138"/>
      <c r="B619" s="139"/>
      <c r="C619" s="140"/>
      <c r="D619" s="140"/>
      <c r="E619" s="141">
        <v>4269</v>
      </c>
      <c r="F619" s="142">
        <f t="shared" si="12"/>
        <v>1590</v>
      </c>
      <c r="G619" s="143"/>
      <c r="H619" s="144"/>
      <c r="I619" s="145">
        <f>990+600</f>
        <v>1590</v>
      </c>
    </row>
    <row r="620" spans="1:16">
      <c r="A620" s="138"/>
      <c r="B620" s="139"/>
      <c r="C620" s="140"/>
      <c r="D620" s="140"/>
      <c r="E620" s="141">
        <v>4239</v>
      </c>
      <c r="F620" s="142">
        <f t="shared" si="12"/>
        <v>200</v>
      </c>
      <c r="G620" s="143"/>
      <c r="H620" s="144"/>
      <c r="I620" s="145">
        <v>200</v>
      </c>
    </row>
    <row r="621" spans="1:16">
      <c r="A621" s="138"/>
      <c r="B621" s="139"/>
      <c r="C621" s="140"/>
      <c r="D621" s="140"/>
      <c r="E621" s="141">
        <v>4221</v>
      </c>
      <c r="F621" s="142">
        <f t="shared" si="12"/>
        <v>100</v>
      </c>
      <c r="G621" s="143"/>
      <c r="H621" s="144"/>
      <c r="I621" s="145">
        <v>100</v>
      </c>
    </row>
    <row r="622" spans="1:16">
      <c r="A622" s="138">
        <v>2824</v>
      </c>
      <c r="B622" s="139" t="s">
        <v>69</v>
      </c>
      <c r="C622" s="140">
        <v>2</v>
      </c>
      <c r="D622" s="140">
        <v>4</v>
      </c>
      <c r="E622" s="141" t="s">
        <v>309</v>
      </c>
      <c r="F622" s="142">
        <f t="shared" si="12"/>
        <v>10000</v>
      </c>
      <c r="G622" s="142">
        <f>SUM(G624:G624)</f>
        <v>0</v>
      </c>
      <c r="H622" s="154">
        <f>SUM(H624:H624)</f>
        <v>0</v>
      </c>
      <c r="I622" s="142">
        <f>SUM(I624:I624)</f>
        <v>10000</v>
      </c>
    </row>
    <row r="623" spans="1:16" ht="40.5">
      <c r="A623" s="138"/>
      <c r="B623" s="139"/>
      <c r="C623" s="140"/>
      <c r="D623" s="140"/>
      <c r="E623" s="141" t="s">
        <v>362</v>
      </c>
      <c r="F623" s="142">
        <f t="shared" si="12"/>
        <v>0</v>
      </c>
      <c r="G623" s="143"/>
      <c r="H623" s="144"/>
      <c r="I623" s="145"/>
    </row>
    <row r="624" spans="1:16" ht="27">
      <c r="A624" s="138"/>
      <c r="B624" s="139"/>
      <c r="C624" s="140"/>
      <c r="D624" s="140"/>
      <c r="E624" s="141" t="s">
        <v>388</v>
      </c>
      <c r="F624" s="142">
        <f t="shared" si="12"/>
        <v>10000</v>
      </c>
      <c r="G624" s="180"/>
      <c r="H624" s="144"/>
      <c r="I624" s="181">
        <v>10000</v>
      </c>
    </row>
    <row r="625" spans="1:9">
      <c r="A625" s="138">
        <v>2825</v>
      </c>
      <c r="B625" s="139" t="s">
        <v>69</v>
      </c>
      <c r="C625" s="140">
        <v>2</v>
      </c>
      <c r="D625" s="140">
        <v>5</v>
      </c>
      <c r="E625" s="141"/>
      <c r="F625" s="142">
        <f t="shared" si="12"/>
        <v>0</v>
      </c>
      <c r="G625" s="142"/>
      <c r="H625" s="154">
        <f>SUM(H627:H630)</f>
        <v>0</v>
      </c>
      <c r="I625" s="142"/>
    </row>
    <row r="626" spans="1:9" ht="40.5">
      <c r="A626" s="138"/>
      <c r="B626" s="139"/>
      <c r="C626" s="140"/>
      <c r="D626" s="140"/>
      <c r="E626" s="141" t="s">
        <v>362</v>
      </c>
      <c r="F626" s="142">
        <f t="shared" si="12"/>
        <v>0</v>
      </c>
      <c r="G626" s="143"/>
      <c r="H626" s="144"/>
      <c r="I626" s="145"/>
    </row>
    <row r="627" spans="1:9">
      <c r="A627" s="138"/>
      <c r="B627" s="139"/>
      <c r="C627" s="140"/>
      <c r="D627" s="140"/>
      <c r="E627" s="141"/>
      <c r="F627" s="142">
        <f t="shared" si="12"/>
        <v>0</v>
      </c>
      <c r="G627" s="143"/>
      <c r="H627" s="144"/>
      <c r="I627" s="145"/>
    </row>
    <row r="628" spans="1:9">
      <c r="A628" s="138"/>
      <c r="B628" s="139"/>
      <c r="C628" s="140"/>
      <c r="D628" s="140"/>
      <c r="E628" s="141"/>
      <c r="F628" s="142">
        <f t="shared" si="12"/>
        <v>0</v>
      </c>
      <c r="G628" s="143"/>
      <c r="H628" s="144"/>
      <c r="I628" s="145"/>
    </row>
    <row r="629" spans="1:9">
      <c r="A629" s="138"/>
      <c r="B629" s="139"/>
      <c r="C629" s="140"/>
      <c r="D629" s="140"/>
      <c r="E629" s="141"/>
      <c r="F629" s="142">
        <f t="shared" si="12"/>
        <v>0</v>
      </c>
      <c r="G629" s="143"/>
      <c r="H629" s="144"/>
      <c r="I629" s="145"/>
    </row>
    <row r="630" spans="1:9">
      <c r="A630" s="138"/>
      <c r="B630" s="139"/>
      <c r="C630" s="140"/>
      <c r="D630" s="140"/>
      <c r="E630" s="141" t="s">
        <v>363</v>
      </c>
      <c r="F630" s="142">
        <f t="shared" si="12"/>
        <v>0</v>
      </c>
      <c r="G630" s="143"/>
      <c r="H630" s="144"/>
      <c r="I630" s="145"/>
    </row>
    <row r="631" spans="1:9">
      <c r="A631" s="138">
        <v>2826</v>
      </c>
      <c r="B631" s="139" t="s">
        <v>69</v>
      </c>
      <c r="C631" s="140">
        <v>2</v>
      </c>
      <c r="D631" s="140">
        <v>6</v>
      </c>
      <c r="E631" s="141" t="s">
        <v>311</v>
      </c>
      <c r="F631" s="142">
        <f t="shared" si="12"/>
        <v>0</v>
      </c>
      <c r="G631" s="142">
        <f>SUM(G633:G636)</f>
        <v>0</v>
      </c>
      <c r="H631" s="154">
        <f>SUM(H633:H636)</f>
        <v>0</v>
      </c>
      <c r="I631" s="142">
        <f>SUM(I633:I636)</f>
        <v>0</v>
      </c>
    </row>
    <row r="632" spans="1:9" ht="40.5">
      <c r="A632" s="138"/>
      <c r="B632" s="139"/>
      <c r="C632" s="140"/>
      <c r="D632" s="140"/>
      <c r="E632" s="141" t="s">
        <v>362</v>
      </c>
      <c r="F632" s="142">
        <f t="shared" si="12"/>
        <v>0</v>
      </c>
      <c r="G632" s="143"/>
      <c r="H632" s="144"/>
      <c r="I632" s="145"/>
    </row>
    <row r="633" spans="1:9">
      <c r="A633" s="138"/>
      <c r="B633" s="139"/>
      <c r="C633" s="140"/>
      <c r="D633" s="140"/>
      <c r="E633" s="141" t="s">
        <v>363</v>
      </c>
      <c r="F633" s="142">
        <f t="shared" si="12"/>
        <v>0</v>
      </c>
      <c r="G633" s="143"/>
      <c r="H633" s="144"/>
      <c r="I633" s="145"/>
    </row>
    <row r="634" spans="1:9">
      <c r="A634" s="138"/>
      <c r="B634" s="139"/>
      <c r="C634" s="140"/>
      <c r="D634" s="140"/>
      <c r="E634" s="141"/>
      <c r="F634" s="142">
        <f t="shared" si="12"/>
        <v>0</v>
      </c>
      <c r="G634" s="143"/>
      <c r="H634" s="144"/>
      <c r="I634" s="145"/>
    </row>
    <row r="635" spans="1:9">
      <c r="A635" s="138"/>
      <c r="B635" s="139"/>
      <c r="C635" s="140"/>
      <c r="D635" s="140"/>
      <c r="E635" s="141"/>
      <c r="F635" s="142">
        <f t="shared" si="12"/>
        <v>0</v>
      </c>
      <c r="G635" s="143"/>
      <c r="H635" s="144"/>
      <c r="I635" s="145"/>
    </row>
    <row r="636" spans="1:9">
      <c r="A636" s="138"/>
      <c r="B636" s="139"/>
      <c r="C636" s="140"/>
      <c r="D636" s="140"/>
      <c r="E636" s="141" t="s">
        <v>363</v>
      </c>
      <c r="F636" s="142">
        <f t="shared" si="12"/>
        <v>0</v>
      </c>
      <c r="G636" s="143"/>
      <c r="H636" s="144"/>
      <c r="I636" s="145"/>
    </row>
    <row r="637" spans="1:9" ht="33.75" customHeight="1">
      <c r="A637" s="138">
        <v>2827</v>
      </c>
      <c r="B637" s="139" t="s">
        <v>69</v>
      </c>
      <c r="C637" s="140">
        <v>2</v>
      </c>
      <c r="D637" s="140">
        <v>7</v>
      </c>
      <c r="E637" s="141" t="s">
        <v>312</v>
      </c>
      <c r="F637" s="142">
        <f t="shared" si="12"/>
        <v>0</v>
      </c>
      <c r="G637" s="142">
        <f>SUM(G639:G642)</f>
        <v>0</v>
      </c>
      <c r="H637" s="154">
        <f>SUM(H639:H642)</f>
        <v>0</v>
      </c>
      <c r="I637" s="142">
        <f>SUM(I639:I642)</f>
        <v>0</v>
      </c>
    </row>
    <row r="638" spans="1:9" ht="40.5">
      <c r="A638" s="138"/>
      <c r="B638" s="139"/>
      <c r="C638" s="140"/>
      <c r="D638" s="140"/>
      <c r="E638" s="141" t="s">
        <v>362</v>
      </c>
      <c r="F638" s="142">
        <f t="shared" si="12"/>
        <v>0</v>
      </c>
      <c r="G638" s="143"/>
      <c r="H638" s="144"/>
      <c r="I638" s="145"/>
    </row>
    <row r="639" spans="1:9">
      <c r="A639" s="138"/>
      <c r="B639" s="139"/>
      <c r="C639" s="140"/>
      <c r="D639" s="140"/>
      <c r="E639" s="141" t="s">
        <v>363</v>
      </c>
      <c r="F639" s="142">
        <f t="shared" si="12"/>
        <v>0</v>
      </c>
      <c r="G639" s="143"/>
      <c r="H639" s="144"/>
      <c r="I639" s="145"/>
    </row>
    <row r="640" spans="1:9">
      <c r="A640" s="138"/>
      <c r="B640" s="139"/>
      <c r="C640" s="140"/>
      <c r="D640" s="140"/>
      <c r="E640" s="141"/>
      <c r="F640" s="142">
        <f t="shared" si="12"/>
        <v>0</v>
      </c>
      <c r="G640" s="143"/>
      <c r="H640" s="144"/>
      <c r="I640" s="145"/>
    </row>
    <row r="641" spans="1:9">
      <c r="A641" s="138"/>
      <c r="B641" s="139"/>
      <c r="C641" s="140"/>
      <c r="D641" s="140"/>
      <c r="E641" s="141"/>
      <c r="F641" s="142">
        <f t="shared" si="12"/>
        <v>0</v>
      </c>
      <c r="G641" s="143"/>
      <c r="H641" s="144"/>
      <c r="I641" s="145"/>
    </row>
    <row r="642" spans="1:9">
      <c r="A642" s="138"/>
      <c r="B642" s="139"/>
      <c r="C642" s="140"/>
      <c r="D642" s="140"/>
      <c r="E642" s="141" t="s">
        <v>363</v>
      </c>
      <c r="F642" s="142">
        <f t="shared" si="12"/>
        <v>0</v>
      </c>
      <c r="G642" s="143"/>
      <c r="H642" s="144"/>
      <c r="I642" s="145"/>
    </row>
    <row r="643" spans="1:9" ht="29.25" customHeight="1">
      <c r="A643" s="138">
        <v>2830</v>
      </c>
      <c r="B643" s="139" t="s">
        <v>69</v>
      </c>
      <c r="C643" s="140">
        <v>3</v>
      </c>
      <c r="D643" s="140">
        <v>0</v>
      </c>
      <c r="E643" s="146" t="s">
        <v>313</v>
      </c>
      <c r="F643" s="142">
        <f t="shared" si="12"/>
        <v>0</v>
      </c>
      <c r="G643" s="142">
        <f>G645+G651+G657</f>
        <v>0</v>
      </c>
      <c r="H643" s="154">
        <f>H645+H651+H657</f>
        <v>0</v>
      </c>
      <c r="I643" s="142">
        <f>I645+I651+I657</f>
        <v>0</v>
      </c>
    </row>
    <row r="644" spans="1:9" s="149" customFormat="1" ht="10.5" customHeight="1">
      <c r="A644" s="138"/>
      <c r="B644" s="139"/>
      <c r="C644" s="140"/>
      <c r="D644" s="140"/>
      <c r="E644" s="141" t="s">
        <v>85</v>
      </c>
      <c r="F644" s="142">
        <f t="shared" si="12"/>
        <v>0</v>
      </c>
      <c r="G644" s="151"/>
      <c r="H644" s="152"/>
      <c r="I644" s="153"/>
    </row>
    <row r="645" spans="1:9">
      <c r="A645" s="138">
        <v>2831</v>
      </c>
      <c r="B645" s="139" t="s">
        <v>69</v>
      </c>
      <c r="C645" s="140">
        <v>3</v>
      </c>
      <c r="D645" s="140">
        <v>1</v>
      </c>
      <c r="E645" s="141" t="s">
        <v>314</v>
      </c>
      <c r="F645" s="142">
        <f t="shared" si="12"/>
        <v>0</v>
      </c>
      <c r="G645" s="142">
        <f>SUM(G647:G650)</f>
        <v>0</v>
      </c>
      <c r="H645" s="154">
        <f>SUM(H647:H650)</f>
        <v>0</v>
      </c>
      <c r="I645" s="142">
        <f>SUM(I647:I650)</f>
        <v>0</v>
      </c>
    </row>
    <row r="646" spans="1:9" ht="40.5">
      <c r="A646" s="138"/>
      <c r="B646" s="139"/>
      <c r="C646" s="140"/>
      <c r="D646" s="140"/>
      <c r="E646" s="141" t="s">
        <v>362</v>
      </c>
      <c r="F646" s="142">
        <f t="shared" si="12"/>
        <v>0</v>
      </c>
      <c r="G646" s="143"/>
      <c r="H646" s="144"/>
      <c r="I646" s="145"/>
    </row>
    <row r="647" spans="1:9">
      <c r="A647" s="138"/>
      <c r="B647" s="139"/>
      <c r="C647" s="140"/>
      <c r="D647" s="140"/>
      <c r="E647" s="141" t="s">
        <v>363</v>
      </c>
      <c r="F647" s="142">
        <f t="shared" si="12"/>
        <v>0</v>
      </c>
      <c r="G647" s="143"/>
      <c r="H647" s="144"/>
      <c r="I647" s="145"/>
    </row>
    <row r="648" spans="1:9">
      <c r="A648" s="138"/>
      <c r="B648" s="139"/>
      <c r="C648" s="140"/>
      <c r="D648" s="140"/>
      <c r="E648" s="141"/>
      <c r="F648" s="142">
        <f t="shared" si="12"/>
        <v>0</v>
      </c>
      <c r="G648" s="143"/>
      <c r="H648" s="144"/>
      <c r="I648" s="145"/>
    </row>
    <row r="649" spans="1:9">
      <c r="A649" s="138"/>
      <c r="B649" s="139"/>
      <c r="C649" s="140"/>
      <c r="D649" s="140"/>
      <c r="E649" s="141"/>
      <c r="F649" s="142">
        <f t="shared" si="12"/>
        <v>0</v>
      </c>
      <c r="G649" s="143"/>
      <c r="H649" s="144"/>
      <c r="I649" s="145"/>
    </row>
    <row r="650" spans="1:9">
      <c r="A650" s="138"/>
      <c r="B650" s="139"/>
      <c r="C650" s="140"/>
      <c r="D650" s="140"/>
      <c r="E650" s="141" t="s">
        <v>363</v>
      </c>
      <c r="F650" s="142">
        <f t="shared" si="12"/>
        <v>0</v>
      </c>
      <c r="G650" s="143"/>
      <c r="H650" s="144"/>
      <c r="I650" s="145"/>
    </row>
    <row r="651" spans="1:9">
      <c r="A651" s="138">
        <v>2832</v>
      </c>
      <c r="B651" s="139" t="s">
        <v>69</v>
      </c>
      <c r="C651" s="140">
        <v>3</v>
      </c>
      <c r="D651" s="140">
        <v>2</v>
      </c>
      <c r="E651" s="141" t="s">
        <v>315</v>
      </c>
      <c r="F651" s="142">
        <f t="shared" si="12"/>
        <v>0</v>
      </c>
      <c r="G651" s="142">
        <f>SUM(G653:G656)</f>
        <v>0</v>
      </c>
      <c r="H651" s="154">
        <f>SUM(H653:H656)</f>
        <v>0</v>
      </c>
      <c r="I651" s="142">
        <f>SUM(I653:I656)</f>
        <v>0</v>
      </c>
    </row>
    <row r="652" spans="1:9" ht="40.5">
      <c r="A652" s="138"/>
      <c r="B652" s="139"/>
      <c r="C652" s="140"/>
      <c r="D652" s="140"/>
      <c r="E652" s="141" t="s">
        <v>362</v>
      </c>
      <c r="F652" s="142">
        <f t="shared" si="12"/>
        <v>0</v>
      </c>
      <c r="G652" s="143"/>
      <c r="H652" s="144"/>
      <c r="I652" s="145"/>
    </row>
    <row r="653" spans="1:9">
      <c r="A653" s="138"/>
      <c r="B653" s="139"/>
      <c r="C653" s="140"/>
      <c r="D653" s="140"/>
      <c r="E653" s="141" t="s">
        <v>363</v>
      </c>
      <c r="F653" s="142">
        <f t="shared" si="12"/>
        <v>0</v>
      </c>
      <c r="G653" s="143"/>
      <c r="H653" s="144"/>
      <c r="I653" s="145"/>
    </row>
    <row r="654" spans="1:9">
      <c r="A654" s="138"/>
      <c r="B654" s="139"/>
      <c r="C654" s="140"/>
      <c r="D654" s="140"/>
      <c r="E654" s="141"/>
      <c r="F654" s="142">
        <f t="shared" ref="F654:F717" si="13">I654+H654</f>
        <v>0</v>
      </c>
      <c r="G654" s="143"/>
      <c r="H654" s="144"/>
      <c r="I654" s="145"/>
    </row>
    <row r="655" spans="1:9">
      <c r="A655" s="138"/>
      <c r="B655" s="139"/>
      <c r="C655" s="140"/>
      <c r="D655" s="140"/>
      <c r="E655" s="141"/>
      <c r="F655" s="142">
        <f t="shared" si="13"/>
        <v>0</v>
      </c>
      <c r="G655" s="143"/>
      <c r="H655" s="144"/>
      <c r="I655" s="145"/>
    </row>
    <row r="656" spans="1:9">
      <c r="A656" s="138"/>
      <c r="B656" s="139"/>
      <c r="C656" s="140"/>
      <c r="D656" s="140"/>
      <c r="E656" s="141" t="s">
        <v>363</v>
      </c>
      <c r="F656" s="142">
        <f t="shared" si="13"/>
        <v>0</v>
      </c>
      <c r="G656" s="143"/>
      <c r="H656" s="144"/>
      <c r="I656" s="145"/>
    </row>
    <row r="657" spans="1:9">
      <c r="A657" s="138">
        <v>2833</v>
      </c>
      <c r="B657" s="139" t="s">
        <v>69</v>
      </c>
      <c r="C657" s="140">
        <v>3</v>
      </c>
      <c r="D657" s="140">
        <v>3</v>
      </c>
      <c r="E657" s="141" t="s">
        <v>316</v>
      </c>
      <c r="F657" s="142">
        <f t="shared" si="13"/>
        <v>0</v>
      </c>
      <c r="G657" s="142">
        <f>SUM(G659:G662)</f>
        <v>0</v>
      </c>
      <c r="H657" s="154">
        <f>SUM(H659:H662)</f>
        <v>0</v>
      </c>
      <c r="I657" s="142">
        <f>SUM(I659:I662)</f>
        <v>0</v>
      </c>
    </row>
    <row r="658" spans="1:9" ht="40.5">
      <c r="A658" s="138"/>
      <c r="B658" s="139"/>
      <c r="C658" s="140"/>
      <c r="D658" s="140"/>
      <c r="E658" s="141" t="s">
        <v>362</v>
      </c>
      <c r="F658" s="142">
        <f t="shared" si="13"/>
        <v>0</v>
      </c>
      <c r="G658" s="143"/>
      <c r="H658" s="144"/>
      <c r="I658" s="145"/>
    </row>
    <row r="659" spans="1:9">
      <c r="A659" s="138"/>
      <c r="B659" s="139"/>
      <c r="C659" s="140"/>
      <c r="D659" s="140"/>
      <c r="E659" s="141" t="s">
        <v>363</v>
      </c>
      <c r="F659" s="142">
        <f t="shared" si="13"/>
        <v>0</v>
      </c>
      <c r="G659" s="143"/>
      <c r="H659" s="144"/>
      <c r="I659" s="145"/>
    </row>
    <row r="660" spans="1:9">
      <c r="A660" s="138"/>
      <c r="B660" s="139"/>
      <c r="C660" s="140"/>
      <c r="D660" s="140"/>
      <c r="E660" s="141"/>
      <c r="F660" s="142">
        <f t="shared" si="13"/>
        <v>0</v>
      </c>
      <c r="G660" s="143"/>
      <c r="H660" s="144"/>
      <c r="I660" s="145"/>
    </row>
    <row r="661" spans="1:9">
      <c r="A661" s="138"/>
      <c r="B661" s="139"/>
      <c r="C661" s="140"/>
      <c r="D661" s="140"/>
      <c r="E661" s="141"/>
      <c r="F661" s="142">
        <f t="shared" si="13"/>
        <v>0</v>
      </c>
      <c r="G661" s="143"/>
      <c r="H661" s="144"/>
      <c r="I661" s="145"/>
    </row>
    <row r="662" spans="1:9">
      <c r="A662" s="138"/>
      <c r="B662" s="139"/>
      <c r="C662" s="140"/>
      <c r="D662" s="140"/>
      <c r="E662" s="141" t="s">
        <v>363</v>
      </c>
      <c r="F662" s="142">
        <f t="shared" si="13"/>
        <v>0</v>
      </c>
      <c r="G662" s="143"/>
      <c r="H662" s="144"/>
      <c r="I662" s="145"/>
    </row>
    <row r="663" spans="1:9" ht="14.25" customHeight="1">
      <c r="A663" s="138">
        <v>2840</v>
      </c>
      <c r="B663" s="139" t="s">
        <v>69</v>
      </c>
      <c r="C663" s="140">
        <v>4</v>
      </c>
      <c r="D663" s="140">
        <v>0</v>
      </c>
      <c r="E663" s="146" t="s">
        <v>317</v>
      </c>
      <c r="F663" s="142">
        <f t="shared" si="13"/>
        <v>0</v>
      </c>
      <c r="G663" s="142">
        <f>G665+G671+G677</f>
        <v>0</v>
      </c>
      <c r="H663" s="154">
        <f>H665+H671+H677</f>
        <v>0</v>
      </c>
      <c r="I663" s="142">
        <f>I665+I671+I677</f>
        <v>0</v>
      </c>
    </row>
    <row r="664" spans="1:9" s="149" customFormat="1" ht="10.5" customHeight="1">
      <c r="A664" s="138"/>
      <c r="B664" s="139"/>
      <c r="C664" s="140"/>
      <c r="D664" s="140"/>
      <c r="E664" s="141" t="s">
        <v>85</v>
      </c>
      <c r="F664" s="142">
        <f t="shared" si="13"/>
        <v>0</v>
      </c>
      <c r="G664" s="151"/>
      <c r="H664" s="152"/>
      <c r="I664" s="153"/>
    </row>
    <row r="665" spans="1:9" ht="14.25" customHeight="1">
      <c r="A665" s="138">
        <v>2841</v>
      </c>
      <c r="B665" s="139" t="s">
        <v>69</v>
      </c>
      <c r="C665" s="140">
        <v>4</v>
      </c>
      <c r="D665" s="140">
        <v>1</v>
      </c>
      <c r="E665" s="141" t="s">
        <v>318</v>
      </c>
      <c r="F665" s="142">
        <f t="shared" si="13"/>
        <v>0</v>
      </c>
      <c r="G665" s="142">
        <f>SUM(G667:G670)</f>
        <v>0</v>
      </c>
      <c r="H665" s="154">
        <f>SUM(H667:H670)</f>
        <v>0</v>
      </c>
      <c r="I665" s="142">
        <f>SUM(I667:I670)</f>
        <v>0</v>
      </c>
    </row>
    <row r="666" spans="1:9" ht="40.5">
      <c r="A666" s="138"/>
      <c r="B666" s="139"/>
      <c r="C666" s="140"/>
      <c r="D666" s="140"/>
      <c r="E666" s="141" t="s">
        <v>362</v>
      </c>
      <c r="F666" s="142">
        <f t="shared" si="13"/>
        <v>0</v>
      </c>
      <c r="G666" s="143"/>
      <c r="H666" s="144"/>
      <c r="I666" s="145"/>
    </row>
    <row r="667" spans="1:9">
      <c r="A667" s="138"/>
      <c r="B667" s="139"/>
      <c r="C667" s="140"/>
      <c r="D667" s="140"/>
      <c r="E667" s="141" t="s">
        <v>363</v>
      </c>
      <c r="F667" s="142">
        <f t="shared" si="13"/>
        <v>0</v>
      </c>
      <c r="G667" s="143"/>
      <c r="H667" s="144"/>
      <c r="I667" s="145"/>
    </row>
    <row r="668" spans="1:9">
      <c r="A668" s="138"/>
      <c r="B668" s="139"/>
      <c r="C668" s="140"/>
      <c r="D668" s="140"/>
      <c r="E668" s="141"/>
      <c r="F668" s="142">
        <f t="shared" si="13"/>
        <v>0</v>
      </c>
      <c r="G668" s="143"/>
      <c r="H668" s="144"/>
      <c r="I668" s="145"/>
    </row>
    <row r="669" spans="1:9">
      <c r="A669" s="138"/>
      <c r="B669" s="139"/>
      <c r="C669" s="140"/>
      <c r="D669" s="140"/>
      <c r="E669" s="141"/>
      <c r="F669" s="142">
        <f t="shared" si="13"/>
        <v>0</v>
      </c>
      <c r="G669" s="143"/>
      <c r="H669" s="144"/>
      <c r="I669" s="145"/>
    </row>
    <row r="670" spans="1:9">
      <c r="A670" s="138"/>
      <c r="B670" s="139"/>
      <c r="C670" s="140"/>
      <c r="D670" s="140"/>
      <c r="E670" s="141" t="s">
        <v>363</v>
      </c>
      <c r="F670" s="142">
        <f t="shared" si="13"/>
        <v>0</v>
      </c>
      <c r="G670" s="143"/>
      <c r="H670" s="144"/>
      <c r="I670" s="145"/>
    </row>
    <row r="671" spans="1:9" ht="32.25" customHeight="1">
      <c r="A671" s="138">
        <v>2842</v>
      </c>
      <c r="B671" s="139" t="s">
        <v>69</v>
      </c>
      <c r="C671" s="140">
        <v>4</v>
      </c>
      <c r="D671" s="140">
        <v>2</v>
      </c>
      <c r="E671" s="141" t="s">
        <v>319</v>
      </c>
      <c r="F671" s="142">
        <f t="shared" si="13"/>
        <v>0</v>
      </c>
      <c r="G671" s="142">
        <f>SUM(G673:G676)</f>
        <v>0</v>
      </c>
      <c r="H671" s="154">
        <f>SUM(H673:H676)</f>
        <v>0</v>
      </c>
      <c r="I671" s="142">
        <f>SUM(I673:I676)</f>
        <v>0</v>
      </c>
    </row>
    <row r="672" spans="1:9" ht="40.5">
      <c r="A672" s="138"/>
      <c r="B672" s="139"/>
      <c r="C672" s="140"/>
      <c r="D672" s="140"/>
      <c r="E672" s="141" t="s">
        <v>362</v>
      </c>
      <c r="F672" s="142">
        <f t="shared" si="13"/>
        <v>0</v>
      </c>
      <c r="G672" s="143"/>
      <c r="H672" s="144"/>
      <c r="I672" s="145"/>
    </row>
    <row r="673" spans="1:9">
      <c r="A673" s="138"/>
      <c r="B673" s="139"/>
      <c r="C673" s="140"/>
      <c r="D673" s="140"/>
      <c r="E673" s="141" t="s">
        <v>363</v>
      </c>
      <c r="F673" s="142">
        <f t="shared" si="13"/>
        <v>0</v>
      </c>
      <c r="G673" s="143"/>
      <c r="H673" s="144"/>
      <c r="I673" s="145"/>
    </row>
    <row r="674" spans="1:9">
      <c r="A674" s="138"/>
      <c r="B674" s="139"/>
      <c r="C674" s="140"/>
      <c r="D674" s="140"/>
      <c r="E674" s="141"/>
      <c r="F674" s="142">
        <f t="shared" si="13"/>
        <v>0</v>
      </c>
      <c r="G674" s="143"/>
      <c r="H674" s="144"/>
      <c r="I674" s="145"/>
    </row>
    <row r="675" spans="1:9">
      <c r="A675" s="138"/>
      <c r="B675" s="139"/>
      <c r="C675" s="140"/>
      <c r="D675" s="140"/>
      <c r="E675" s="141"/>
      <c r="F675" s="142">
        <f t="shared" si="13"/>
        <v>0</v>
      </c>
      <c r="G675" s="143"/>
      <c r="H675" s="144"/>
      <c r="I675" s="145"/>
    </row>
    <row r="676" spans="1:9">
      <c r="A676" s="138"/>
      <c r="B676" s="139"/>
      <c r="C676" s="140"/>
      <c r="D676" s="140"/>
      <c r="E676" s="141" t="s">
        <v>363</v>
      </c>
      <c r="F676" s="142">
        <f t="shared" si="13"/>
        <v>0</v>
      </c>
      <c r="G676" s="143"/>
      <c r="H676" s="144"/>
      <c r="I676" s="145"/>
    </row>
    <row r="677" spans="1:9">
      <c r="A677" s="138">
        <v>2843</v>
      </c>
      <c r="B677" s="139" t="s">
        <v>69</v>
      </c>
      <c r="C677" s="140">
        <v>4</v>
      </c>
      <c r="D677" s="140">
        <v>3</v>
      </c>
      <c r="E677" s="141" t="s">
        <v>317</v>
      </c>
      <c r="F677" s="142">
        <f t="shared" si="13"/>
        <v>0</v>
      </c>
      <c r="G677" s="142">
        <f>SUM(G679:G682)</f>
        <v>0</v>
      </c>
      <c r="H677" s="154">
        <f>SUM(H679:H682)</f>
        <v>0</v>
      </c>
      <c r="I677" s="142">
        <f>SUM(I679:I682)</f>
        <v>0</v>
      </c>
    </row>
    <row r="678" spans="1:9" ht="40.5">
      <c r="A678" s="138"/>
      <c r="B678" s="139"/>
      <c r="C678" s="140"/>
      <c r="D678" s="140"/>
      <c r="E678" s="141" t="s">
        <v>362</v>
      </c>
      <c r="F678" s="142">
        <f t="shared" si="13"/>
        <v>0</v>
      </c>
      <c r="G678" s="143"/>
      <c r="H678" s="144"/>
      <c r="I678" s="145"/>
    </row>
    <row r="679" spans="1:9">
      <c r="A679" s="138"/>
      <c r="B679" s="139"/>
      <c r="C679" s="140"/>
      <c r="D679" s="140"/>
      <c r="E679" s="141" t="s">
        <v>363</v>
      </c>
      <c r="F679" s="142">
        <f t="shared" si="13"/>
        <v>0</v>
      </c>
      <c r="G679" s="143"/>
      <c r="H679" s="144"/>
      <c r="I679" s="145"/>
    </row>
    <row r="680" spans="1:9">
      <c r="A680" s="138"/>
      <c r="B680" s="139"/>
      <c r="C680" s="140"/>
      <c r="D680" s="140"/>
      <c r="E680" s="141"/>
      <c r="F680" s="142">
        <f t="shared" si="13"/>
        <v>0</v>
      </c>
      <c r="G680" s="143"/>
      <c r="H680" s="144"/>
      <c r="I680" s="145"/>
    </row>
    <row r="681" spans="1:9">
      <c r="A681" s="138"/>
      <c r="B681" s="139"/>
      <c r="C681" s="140"/>
      <c r="D681" s="140"/>
      <c r="E681" s="141"/>
      <c r="F681" s="142">
        <f t="shared" si="13"/>
        <v>0</v>
      </c>
      <c r="G681" s="143"/>
      <c r="H681" s="144"/>
      <c r="I681" s="145"/>
    </row>
    <row r="682" spans="1:9">
      <c r="A682" s="138"/>
      <c r="B682" s="139"/>
      <c r="C682" s="140"/>
      <c r="D682" s="140"/>
      <c r="E682" s="141" t="s">
        <v>363</v>
      </c>
      <c r="F682" s="142">
        <f t="shared" si="13"/>
        <v>0</v>
      </c>
      <c r="G682" s="143"/>
      <c r="H682" s="144"/>
      <c r="I682" s="145"/>
    </row>
    <row r="683" spans="1:9" ht="26.25" customHeight="1">
      <c r="A683" s="138">
        <v>2850</v>
      </c>
      <c r="B683" s="139" t="s">
        <v>69</v>
      </c>
      <c r="C683" s="140">
        <v>5</v>
      </c>
      <c r="D683" s="140">
        <v>0</v>
      </c>
      <c r="E683" s="182" t="s">
        <v>320</v>
      </c>
      <c r="F683" s="142">
        <f t="shared" si="13"/>
        <v>0</v>
      </c>
      <c r="G683" s="142">
        <f>G685</f>
        <v>0</v>
      </c>
      <c r="H683" s="154">
        <f>H685</f>
        <v>0</v>
      </c>
      <c r="I683" s="142">
        <f>I685</f>
        <v>0</v>
      </c>
    </row>
    <row r="684" spans="1:9" s="149" customFormat="1" ht="10.5" customHeight="1">
      <c r="A684" s="138"/>
      <c r="B684" s="139"/>
      <c r="C684" s="140"/>
      <c r="D684" s="140"/>
      <c r="E684" s="141" t="s">
        <v>85</v>
      </c>
      <c r="F684" s="142">
        <f t="shared" si="13"/>
        <v>0</v>
      </c>
      <c r="G684" s="151"/>
      <c r="H684" s="152"/>
      <c r="I684" s="153"/>
    </row>
    <row r="685" spans="1:9" ht="30" customHeight="1">
      <c r="A685" s="138">
        <v>2851</v>
      </c>
      <c r="B685" s="139" t="s">
        <v>69</v>
      </c>
      <c r="C685" s="140">
        <v>5</v>
      </c>
      <c r="D685" s="140">
        <v>1</v>
      </c>
      <c r="E685" s="183" t="s">
        <v>320</v>
      </c>
      <c r="F685" s="142">
        <f t="shared" si="13"/>
        <v>0</v>
      </c>
      <c r="G685" s="142">
        <f>SUM(G687:G690)</f>
        <v>0</v>
      </c>
      <c r="H685" s="154">
        <f>SUM(H687:H690)</f>
        <v>0</v>
      </c>
      <c r="I685" s="142">
        <f>SUM(I687:I690)</f>
        <v>0</v>
      </c>
    </row>
    <row r="686" spans="1:9" ht="40.5">
      <c r="A686" s="138"/>
      <c r="B686" s="139"/>
      <c r="C686" s="140"/>
      <c r="D686" s="140"/>
      <c r="E686" s="141" t="s">
        <v>362</v>
      </c>
      <c r="F686" s="142">
        <f t="shared" si="13"/>
        <v>0</v>
      </c>
      <c r="G686" s="143"/>
      <c r="H686" s="144"/>
      <c r="I686" s="145"/>
    </row>
    <row r="687" spans="1:9">
      <c r="A687" s="138"/>
      <c r="B687" s="139"/>
      <c r="C687" s="140"/>
      <c r="D687" s="140"/>
      <c r="E687" s="141" t="s">
        <v>363</v>
      </c>
      <c r="F687" s="142">
        <f t="shared" si="13"/>
        <v>0</v>
      </c>
      <c r="G687" s="143"/>
      <c r="H687" s="144"/>
      <c r="I687" s="145"/>
    </row>
    <row r="688" spans="1:9">
      <c r="A688" s="138"/>
      <c r="B688" s="139"/>
      <c r="C688" s="140"/>
      <c r="D688" s="140"/>
      <c r="E688" s="141"/>
      <c r="F688" s="142">
        <f t="shared" si="13"/>
        <v>0</v>
      </c>
      <c r="G688" s="143"/>
      <c r="H688" s="144"/>
      <c r="I688" s="145"/>
    </row>
    <row r="689" spans="1:9">
      <c r="A689" s="138"/>
      <c r="B689" s="139"/>
      <c r="C689" s="140"/>
      <c r="D689" s="140"/>
      <c r="E689" s="141"/>
      <c r="F689" s="142">
        <f t="shared" si="13"/>
        <v>0</v>
      </c>
      <c r="G689" s="143"/>
      <c r="H689" s="144"/>
      <c r="I689" s="145"/>
    </row>
    <row r="690" spans="1:9">
      <c r="A690" s="138"/>
      <c r="B690" s="139"/>
      <c r="C690" s="140"/>
      <c r="D690" s="140"/>
      <c r="E690" s="141" t="s">
        <v>363</v>
      </c>
      <c r="F690" s="142">
        <f t="shared" si="13"/>
        <v>0</v>
      </c>
      <c r="G690" s="143"/>
      <c r="H690" s="144"/>
      <c r="I690" s="145"/>
    </row>
    <row r="691" spans="1:9" ht="27" customHeight="1">
      <c r="A691" s="138">
        <v>2860</v>
      </c>
      <c r="B691" s="139" t="s">
        <v>69</v>
      </c>
      <c r="C691" s="140">
        <v>6</v>
      </c>
      <c r="D691" s="140">
        <v>0</v>
      </c>
      <c r="E691" s="182" t="s">
        <v>321</v>
      </c>
      <c r="F691" s="142">
        <f t="shared" si="13"/>
        <v>0</v>
      </c>
      <c r="G691" s="142">
        <f>G693</f>
        <v>0</v>
      </c>
      <c r="H691" s="154">
        <f>H693</f>
        <v>0</v>
      </c>
      <c r="I691" s="142">
        <f>I693</f>
        <v>0</v>
      </c>
    </row>
    <row r="692" spans="1:9" s="149" customFormat="1" ht="10.5" customHeight="1">
      <c r="A692" s="138"/>
      <c r="B692" s="139"/>
      <c r="C692" s="140"/>
      <c r="D692" s="140"/>
      <c r="E692" s="141" t="s">
        <v>85</v>
      </c>
      <c r="F692" s="142">
        <f t="shared" si="13"/>
        <v>0</v>
      </c>
      <c r="G692" s="151"/>
      <c r="H692" s="152"/>
      <c r="I692" s="153"/>
    </row>
    <row r="693" spans="1:9" ht="12" customHeight="1">
      <c r="A693" s="138">
        <v>2861</v>
      </c>
      <c r="B693" s="139" t="s">
        <v>69</v>
      </c>
      <c r="C693" s="140">
        <v>6</v>
      </c>
      <c r="D693" s="140">
        <v>1</v>
      </c>
      <c r="E693" s="183" t="s">
        <v>321</v>
      </c>
      <c r="F693" s="142">
        <f t="shared" si="13"/>
        <v>0</v>
      </c>
      <c r="G693" s="142">
        <f>SUM(G695:G698)</f>
        <v>0</v>
      </c>
      <c r="H693" s="154">
        <f>SUM(H695:H698)</f>
        <v>0</v>
      </c>
      <c r="I693" s="142">
        <f>SUM(I695:I698)</f>
        <v>0</v>
      </c>
    </row>
    <row r="694" spans="1:9" ht="40.5">
      <c r="A694" s="138"/>
      <c r="B694" s="139"/>
      <c r="C694" s="140"/>
      <c r="D694" s="140"/>
      <c r="E694" s="141" t="s">
        <v>362</v>
      </c>
      <c r="F694" s="142">
        <f t="shared" si="13"/>
        <v>0</v>
      </c>
      <c r="G694" s="143"/>
      <c r="H694" s="144"/>
      <c r="I694" s="145"/>
    </row>
    <row r="695" spans="1:9">
      <c r="A695" s="138"/>
      <c r="B695" s="139"/>
      <c r="C695" s="140"/>
      <c r="D695" s="140"/>
      <c r="E695" s="141" t="s">
        <v>363</v>
      </c>
      <c r="F695" s="142">
        <f t="shared" si="13"/>
        <v>0</v>
      </c>
      <c r="G695" s="143"/>
      <c r="H695" s="144"/>
      <c r="I695" s="145"/>
    </row>
    <row r="696" spans="1:9">
      <c r="A696" s="138"/>
      <c r="B696" s="139"/>
      <c r="C696" s="140"/>
      <c r="D696" s="140"/>
      <c r="E696" s="141"/>
      <c r="F696" s="142">
        <f t="shared" si="13"/>
        <v>0</v>
      </c>
      <c r="G696" s="143"/>
      <c r="H696" s="144"/>
      <c r="I696" s="145"/>
    </row>
    <row r="697" spans="1:9">
      <c r="A697" s="138"/>
      <c r="B697" s="139"/>
      <c r="C697" s="140"/>
      <c r="D697" s="140"/>
      <c r="E697" s="141"/>
      <c r="F697" s="142">
        <f t="shared" si="13"/>
        <v>0</v>
      </c>
      <c r="G697" s="143"/>
      <c r="H697" s="144"/>
      <c r="I697" s="145"/>
    </row>
    <row r="698" spans="1:9">
      <c r="A698" s="138"/>
      <c r="B698" s="139"/>
      <c r="C698" s="140"/>
      <c r="D698" s="140"/>
      <c r="E698" s="141" t="s">
        <v>363</v>
      </c>
      <c r="F698" s="142">
        <f t="shared" si="13"/>
        <v>0</v>
      </c>
      <c r="G698" s="143"/>
      <c r="H698" s="144"/>
      <c r="I698" s="145"/>
    </row>
    <row r="699" spans="1:9" s="137" customFormat="1" ht="44.25" customHeight="1">
      <c r="A699" s="166">
        <v>2900</v>
      </c>
      <c r="B699" s="139" t="s">
        <v>70</v>
      </c>
      <c r="C699" s="140">
        <v>0</v>
      </c>
      <c r="D699" s="140">
        <v>0</v>
      </c>
      <c r="E699" s="125" t="s">
        <v>408</v>
      </c>
      <c r="F699" s="142">
        <f t="shared" si="13"/>
        <v>494228.2</v>
      </c>
      <c r="G699" s="142">
        <f>G701+G715+G729+G743+G757+G783+G791+G799</f>
        <v>0</v>
      </c>
      <c r="H699" s="154">
        <f>H701+H715+H729+H743+H757+H783+H791+H799</f>
        <v>106336</v>
      </c>
      <c r="I699" s="142">
        <f>I701+I715+I729+I743+I757+I783+I791+I799</f>
        <v>387892.2</v>
      </c>
    </row>
    <row r="700" spans="1:9" ht="11.25" customHeight="1">
      <c r="A700" s="138"/>
      <c r="B700" s="139"/>
      <c r="C700" s="140"/>
      <c r="D700" s="140"/>
      <c r="E700" s="141" t="s">
        <v>177</v>
      </c>
      <c r="F700" s="142">
        <f t="shared" si="13"/>
        <v>0</v>
      </c>
      <c r="G700" s="143"/>
      <c r="H700" s="144"/>
      <c r="I700" s="145"/>
    </row>
    <row r="701" spans="1:9" ht="27">
      <c r="A701" s="138">
        <v>2910</v>
      </c>
      <c r="B701" s="139" t="s">
        <v>70</v>
      </c>
      <c r="C701" s="140">
        <v>1</v>
      </c>
      <c r="D701" s="140">
        <v>0</v>
      </c>
      <c r="E701" s="146" t="s">
        <v>322</v>
      </c>
      <c r="F701" s="142">
        <f t="shared" si="13"/>
        <v>427590.40000000002</v>
      </c>
      <c r="G701" s="142">
        <f>G703+G709</f>
        <v>0</v>
      </c>
      <c r="H701" s="154">
        <f>H703+H709</f>
        <v>101536</v>
      </c>
      <c r="I701" s="142">
        <f>I703+I709</f>
        <v>326054.40000000002</v>
      </c>
    </row>
    <row r="702" spans="1:9" s="149" customFormat="1" ht="10.5" customHeight="1">
      <c r="A702" s="138"/>
      <c r="B702" s="139"/>
      <c r="C702" s="140"/>
      <c r="D702" s="140"/>
      <c r="E702" s="141" t="s">
        <v>85</v>
      </c>
      <c r="F702" s="142">
        <f t="shared" si="13"/>
        <v>0</v>
      </c>
      <c r="G702" s="151"/>
      <c r="H702" s="152"/>
      <c r="I702" s="153"/>
    </row>
    <row r="703" spans="1:9">
      <c r="A703" s="138">
        <v>2911</v>
      </c>
      <c r="B703" s="139" t="s">
        <v>70</v>
      </c>
      <c r="C703" s="140">
        <v>1</v>
      </c>
      <c r="D703" s="140">
        <v>1</v>
      </c>
      <c r="E703" s="141" t="s">
        <v>323</v>
      </c>
      <c r="F703" s="142">
        <f t="shared" si="13"/>
        <v>427590.40000000002</v>
      </c>
      <c r="G703" s="142">
        <f>SUM(G705:G708)</f>
        <v>0</v>
      </c>
      <c r="H703" s="154">
        <f>SUM(H705:H708)</f>
        <v>101536</v>
      </c>
      <c r="I703" s="142">
        <f>SUM(I705:I708)</f>
        <v>326054.40000000002</v>
      </c>
    </row>
    <row r="704" spans="1:9" ht="40.5">
      <c r="A704" s="138"/>
      <c r="B704" s="139"/>
      <c r="C704" s="140"/>
      <c r="D704" s="140"/>
      <c r="E704" s="141" t="s">
        <v>362</v>
      </c>
      <c r="F704" s="142">
        <f t="shared" si="13"/>
        <v>0</v>
      </c>
      <c r="G704" s="143"/>
      <c r="H704" s="144"/>
      <c r="I704" s="145"/>
    </row>
    <row r="705" spans="1:12">
      <c r="A705" s="138"/>
      <c r="B705" s="139"/>
      <c r="C705" s="140"/>
      <c r="D705" s="140"/>
      <c r="E705" s="141" t="s">
        <v>385</v>
      </c>
      <c r="F705" s="142">
        <f t="shared" si="13"/>
        <v>315028</v>
      </c>
      <c r="G705" s="158"/>
      <c r="H705" s="144"/>
      <c r="I705" s="145">
        <v>315028</v>
      </c>
      <c r="J705" s="159"/>
      <c r="L705" s="184"/>
    </row>
    <row r="706" spans="1:12">
      <c r="A706" s="138"/>
      <c r="B706" s="139"/>
      <c r="C706" s="140"/>
      <c r="D706" s="140"/>
      <c r="E706" s="161">
        <v>5113</v>
      </c>
      <c r="F706" s="162">
        <f t="shared" si="13"/>
        <v>101536</v>
      </c>
      <c r="G706" s="163"/>
      <c r="H706" s="164">
        <f>36000+40896+24640</f>
        <v>101536</v>
      </c>
      <c r="I706" s="145"/>
    </row>
    <row r="707" spans="1:12">
      <c r="A707" s="138"/>
      <c r="B707" s="139"/>
      <c r="C707" s="140"/>
      <c r="D707" s="140"/>
      <c r="E707" s="141" t="s">
        <v>478</v>
      </c>
      <c r="F707" s="142">
        <f t="shared" si="13"/>
        <v>11026.4</v>
      </c>
      <c r="G707" s="143"/>
      <c r="H707" s="144"/>
      <c r="I707" s="145">
        <f>7061.4+3965</f>
        <v>11026.4</v>
      </c>
    </row>
    <row r="708" spans="1:12">
      <c r="A708" s="138"/>
      <c r="B708" s="139"/>
      <c r="C708" s="140"/>
      <c r="D708" s="140"/>
      <c r="E708" s="141" t="s">
        <v>363</v>
      </c>
      <c r="F708" s="142">
        <f t="shared" si="13"/>
        <v>0</v>
      </c>
      <c r="G708" s="143"/>
      <c r="H708" s="144"/>
      <c r="I708" s="145"/>
    </row>
    <row r="709" spans="1:12">
      <c r="A709" s="138">
        <v>2912</v>
      </c>
      <c r="B709" s="139" t="s">
        <v>70</v>
      </c>
      <c r="C709" s="140">
        <v>1</v>
      </c>
      <c r="D709" s="140">
        <v>2</v>
      </c>
      <c r="E709" s="141" t="s">
        <v>324</v>
      </c>
      <c r="F709" s="142">
        <f t="shared" si="13"/>
        <v>0</v>
      </c>
      <c r="G709" s="142">
        <f>SUM(G711:G714)</f>
        <v>0</v>
      </c>
      <c r="H709" s="154">
        <f>SUM(H711:H714)</f>
        <v>0</v>
      </c>
      <c r="I709" s="142">
        <f>SUM(I711:I714)</f>
        <v>0</v>
      </c>
    </row>
    <row r="710" spans="1:12" ht="40.5">
      <c r="A710" s="138"/>
      <c r="B710" s="139"/>
      <c r="C710" s="140"/>
      <c r="D710" s="140"/>
      <c r="E710" s="141" t="s">
        <v>362</v>
      </c>
      <c r="F710" s="142">
        <f t="shared" si="13"/>
        <v>0</v>
      </c>
      <c r="G710" s="143"/>
      <c r="H710" s="144"/>
      <c r="I710" s="145"/>
    </row>
    <row r="711" spans="1:12">
      <c r="A711" s="138"/>
      <c r="B711" s="139"/>
      <c r="C711" s="140"/>
      <c r="D711" s="140"/>
      <c r="E711" s="141" t="s">
        <v>363</v>
      </c>
      <c r="F711" s="142">
        <f t="shared" si="13"/>
        <v>0</v>
      </c>
      <c r="G711" s="143"/>
      <c r="H711" s="144"/>
      <c r="I711" s="145"/>
    </row>
    <row r="712" spans="1:12">
      <c r="A712" s="138"/>
      <c r="B712" s="139"/>
      <c r="C712" s="140"/>
      <c r="D712" s="140"/>
      <c r="E712" s="141"/>
      <c r="F712" s="142">
        <f t="shared" si="13"/>
        <v>0</v>
      </c>
      <c r="G712" s="143"/>
      <c r="H712" s="144"/>
      <c r="I712" s="145"/>
    </row>
    <row r="713" spans="1:12">
      <c r="A713" s="138"/>
      <c r="B713" s="139"/>
      <c r="C713" s="140"/>
      <c r="D713" s="140"/>
      <c r="E713" s="141"/>
      <c r="F713" s="142">
        <f t="shared" si="13"/>
        <v>0</v>
      </c>
      <c r="G713" s="143"/>
      <c r="H713" s="144"/>
      <c r="I713" s="145"/>
    </row>
    <row r="714" spans="1:12">
      <c r="A714" s="138"/>
      <c r="B714" s="139"/>
      <c r="C714" s="140"/>
      <c r="D714" s="140"/>
      <c r="E714" s="141" t="s">
        <v>363</v>
      </c>
      <c r="F714" s="142">
        <f t="shared" si="13"/>
        <v>0</v>
      </c>
      <c r="G714" s="143"/>
      <c r="H714" s="144"/>
      <c r="I714" s="145"/>
    </row>
    <row r="715" spans="1:12">
      <c r="A715" s="138">
        <v>2920</v>
      </c>
      <c r="B715" s="139" t="s">
        <v>70</v>
      </c>
      <c r="C715" s="140">
        <v>2</v>
      </c>
      <c r="D715" s="140">
        <v>0</v>
      </c>
      <c r="E715" s="146" t="s">
        <v>325</v>
      </c>
      <c r="F715" s="142">
        <f t="shared" si="13"/>
        <v>0</v>
      </c>
      <c r="G715" s="142">
        <f>G717+G723</f>
        <v>0</v>
      </c>
      <c r="H715" s="154">
        <f>H717+H723</f>
        <v>0</v>
      </c>
      <c r="I715" s="142">
        <f>I717+I723</f>
        <v>0</v>
      </c>
    </row>
    <row r="716" spans="1:12" s="149" customFormat="1" ht="10.5" customHeight="1">
      <c r="A716" s="138"/>
      <c r="B716" s="139"/>
      <c r="C716" s="140"/>
      <c r="D716" s="140"/>
      <c r="E716" s="141" t="s">
        <v>85</v>
      </c>
      <c r="F716" s="142">
        <f t="shared" si="13"/>
        <v>0</v>
      </c>
      <c r="G716" s="151"/>
      <c r="H716" s="152"/>
      <c r="I716" s="153"/>
    </row>
    <row r="717" spans="1:12">
      <c r="A717" s="138">
        <v>2921</v>
      </c>
      <c r="B717" s="139" t="s">
        <v>70</v>
      </c>
      <c r="C717" s="140">
        <v>2</v>
      </c>
      <c r="D717" s="140">
        <v>1</v>
      </c>
      <c r="E717" s="141" t="s">
        <v>326</v>
      </c>
      <c r="F717" s="142">
        <f t="shared" si="13"/>
        <v>0</v>
      </c>
      <c r="G717" s="142">
        <f>SUM(G719:G722)</f>
        <v>0</v>
      </c>
      <c r="H717" s="154">
        <f>SUM(H719:H722)</f>
        <v>0</v>
      </c>
      <c r="I717" s="142">
        <f>SUM(I719:I722)</f>
        <v>0</v>
      </c>
    </row>
    <row r="718" spans="1:12" ht="40.5">
      <c r="A718" s="138"/>
      <c r="B718" s="139"/>
      <c r="C718" s="140"/>
      <c r="D718" s="140"/>
      <c r="E718" s="141" t="s">
        <v>362</v>
      </c>
      <c r="F718" s="142">
        <f t="shared" ref="F718:F781" si="14">I718+H718</f>
        <v>0</v>
      </c>
      <c r="G718" s="143"/>
      <c r="H718" s="144"/>
      <c r="I718" s="145"/>
    </row>
    <row r="719" spans="1:12">
      <c r="A719" s="138"/>
      <c r="B719" s="139"/>
      <c r="C719" s="140"/>
      <c r="D719" s="140"/>
      <c r="E719" s="141" t="s">
        <v>363</v>
      </c>
      <c r="F719" s="142">
        <f t="shared" si="14"/>
        <v>0</v>
      </c>
      <c r="G719" s="143"/>
      <c r="H719" s="144"/>
      <c r="I719" s="145"/>
    </row>
    <row r="720" spans="1:12">
      <c r="A720" s="138"/>
      <c r="B720" s="139"/>
      <c r="C720" s="140"/>
      <c r="D720" s="140"/>
      <c r="E720" s="141"/>
      <c r="F720" s="142">
        <f t="shared" si="14"/>
        <v>0</v>
      </c>
      <c r="G720" s="143"/>
      <c r="H720" s="144"/>
      <c r="I720" s="145"/>
    </row>
    <row r="721" spans="1:9">
      <c r="A721" s="138"/>
      <c r="B721" s="139"/>
      <c r="C721" s="140"/>
      <c r="D721" s="140"/>
      <c r="E721" s="141"/>
      <c r="F721" s="142">
        <f t="shared" si="14"/>
        <v>0</v>
      </c>
      <c r="G721" s="143"/>
      <c r="H721" s="144"/>
      <c r="I721" s="145"/>
    </row>
    <row r="722" spans="1:9">
      <c r="A722" s="138"/>
      <c r="B722" s="139"/>
      <c r="C722" s="140"/>
      <c r="D722" s="140"/>
      <c r="E722" s="141" t="s">
        <v>363</v>
      </c>
      <c r="F722" s="142">
        <f t="shared" si="14"/>
        <v>0</v>
      </c>
      <c r="G722" s="143"/>
      <c r="H722" s="144"/>
      <c r="I722" s="145"/>
    </row>
    <row r="723" spans="1:9">
      <c r="A723" s="138">
        <v>2922</v>
      </c>
      <c r="B723" s="139" t="s">
        <v>70</v>
      </c>
      <c r="C723" s="140">
        <v>2</v>
      </c>
      <c r="D723" s="140">
        <v>2</v>
      </c>
      <c r="E723" s="141" t="s">
        <v>327</v>
      </c>
      <c r="F723" s="142">
        <f t="shared" si="14"/>
        <v>0</v>
      </c>
      <c r="G723" s="142">
        <f>SUM(G725:G728)</f>
        <v>0</v>
      </c>
      <c r="H723" s="154">
        <f>SUM(H725:H728)</f>
        <v>0</v>
      </c>
      <c r="I723" s="142">
        <f>SUM(I725:I728)</f>
        <v>0</v>
      </c>
    </row>
    <row r="724" spans="1:9" ht="40.5">
      <c r="A724" s="138"/>
      <c r="B724" s="139"/>
      <c r="C724" s="140"/>
      <c r="D724" s="140"/>
      <c r="E724" s="141" t="s">
        <v>362</v>
      </c>
      <c r="F724" s="142">
        <f t="shared" si="14"/>
        <v>0</v>
      </c>
      <c r="G724" s="143"/>
      <c r="H724" s="144"/>
      <c r="I724" s="145"/>
    </row>
    <row r="725" spans="1:9">
      <c r="A725" s="138"/>
      <c r="B725" s="139"/>
      <c r="C725" s="140"/>
      <c r="D725" s="140"/>
      <c r="E725" s="141" t="s">
        <v>363</v>
      </c>
      <c r="F725" s="142">
        <f t="shared" si="14"/>
        <v>0</v>
      </c>
      <c r="G725" s="143"/>
      <c r="H725" s="144"/>
      <c r="I725" s="145"/>
    </row>
    <row r="726" spans="1:9">
      <c r="A726" s="138"/>
      <c r="B726" s="139"/>
      <c r="C726" s="140"/>
      <c r="D726" s="140"/>
      <c r="E726" s="141"/>
      <c r="F726" s="142">
        <f t="shared" si="14"/>
        <v>0</v>
      </c>
      <c r="G726" s="143"/>
      <c r="H726" s="144"/>
      <c r="I726" s="145"/>
    </row>
    <row r="727" spans="1:9">
      <c r="A727" s="138"/>
      <c r="B727" s="139"/>
      <c r="C727" s="140"/>
      <c r="D727" s="140"/>
      <c r="E727" s="141"/>
      <c r="F727" s="142">
        <f t="shared" si="14"/>
        <v>0</v>
      </c>
      <c r="G727" s="143"/>
      <c r="H727" s="144"/>
      <c r="I727" s="145"/>
    </row>
    <row r="728" spans="1:9">
      <c r="A728" s="138"/>
      <c r="B728" s="139"/>
      <c r="C728" s="140"/>
      <c r="D728" s="140"/>
      <c r="E728" s="141" t="s">
        <v>363</v>
      </c>
      <c r="F728" s="142">
        <f t="shared" si="14"/>
        <v>0</v>
      </c>
      <c r="G728" s="143"/>
      <c r="H728" s="144"/>
      <c r="I728" s="145"/>
    </row>
    <row r="729" spans="1:9" ht="27">
      <c r="A729" s="138">
        <v>2930</v>
      </c>
      <c r="B729" s="139" t="s">
        <v>70</v>
      </c>
      <c r="C729" s="140">
        <v>3</v>
      </c>
      <c r="D729" s="140">
        <v>0</v>
      </c>
      <c r="E729" s="146" t="s">
        <v>328</v>
      </c>
      <c r="F729" s="142">
        <f t="shared" si="14"/>
        <v>0</v>
      </c>
      <c r="G729" s="142">
        <f>G731+G737</f>
        <v>0</v>
      </c>
      <c r="H729" s="154">
        <f>H731+H737</f>
        <v>0</v>
      </c>
      <c r="I729" s="142">
        <f>I731+I737</f>
        <v>0</v>
      </c>
    </row>
    <row r="730" spans="1:9" s="149" customFormat="1" ht="10.5" customHeight="1">
      <c r="A730" s="138"/>
      <c r="B730" s="139"/>
      <c r="C730" s="140"/>
      <c r="D730" s="140"/>
      <c r="E730" s="141" t="s">
        <v>85</v>
      </c>
      <c r="F730" s="142">
        <f t="shared" si="14"/>
        <v>0</v>
      </c>
      <c r="G730" s="151"/>
      <c r="H730" s="152"/>
      <c r="I730" s="153"/>
    </row>
    <row r="731" spans="1:9" ht="27">
      <c r="A731" s="138">
        <v>2931</v>
      </c>
      <c r="B731" s="139" t="s">
        <v>70</v>
      </c>
      <c r="C731" s="140">
        <v>3</v>
      </c>
      <c r="D731" s="140">
        <v>1</v>
      </c>
      <c r="E731" s="141" t="s">
        <v>329</v>
      </c>
      <c r="F731" s="142">
        <f t="shared" si="14"/>
        <v>0</v>
      </c>
      <c r="G731" s="142">
        <f>SUM(G733:G736)</f>
        <v>0</v>
      </c>
      <c r="H731" s="154">
        <f>SUM(H733:H736)</f>
        <v>0</v>
      </c>
      <c r="I731" s="142">
        <f>SUM(I733:I736)</f>
        <v>0</v>
      </c>
    </row>
    <row r="732" spans="1:9" ht="40.5">
      <c r="A732" s="138"/>
      <c r="B732" s="139"/>
      <c r="C732" s="140"/>
      <c r="D732" s="140"/>
      <c r="E732" s="141" t="s">
        <v>362</v>
      </c>
      <c r="F732" s="142">
        <f t="shared" si="14"/>
        <v>0</v>
      </c>
      <c r="G732" s="143"/>
      <c r="H732" s="144"/>
      <c r="I732" s="145"/>
    </row>
    <row r="733" spans="1:9">
      <c r="A733" s="138"/>
      <c r="B733" s="139"/>
      <c r="C733" s="140"/>
      <c r="D733" s="140"/>
      <c r="E733" s="141" t="s">
        <v>363</v>
      </c>
      <c r="F733" s="142">
        <f t="shared" si="14"/>
        <v>0</v>
      </c>
      <c r="G733" s="143"/>
      <c r="H733" s="144"/>
      <c r="I733" s="145"/>
    </row>
    <row r="734" spans="1:9">
      <c r="A734" s="138"/>
      <c r="B734" s="139"/>
      <c r="C734" s="140"/>
      <c r="D734" s="140"/>
      <c r="E734" s="141"/>
      <c r="F734" s="142">
        <f t="shared" si="14"/>
        <v>0</v>
      </c>
      <c r="G734" s="143"/>
      <c r="H734" s="144"/>
      <c r="I734" s="145"/>
    </row>
    <row r="735" spans="1:9">
      <c r="A735" s="138"/>
      <c r="B735" s="139"/>
      <c r="C735" s="140"/>
      <c r="D735" s="140"/>
      <c r="E735" s="141"/>
      <c r="F735" s="142">
        <f t="shared" si="14"/>
        <v>0</v>
      </c>
      <c r="G735" s="143"/>
      <c r="H735" s="144"/>
      <c r="I735" s="145"/>
    </row>
    <row r="736" spans="1:9">
      <c r="A736" s="138"/>
      <c r="B736" s="139"/>
      <c r="C736" s="140"/>
      <c r="D736" s="140"/>
      <c r="E736" s="141" t="s">
        <v>363</v>
      </c>
      <c r="F736" s="142">
        <f t="shared" si="14"/>
        <v>0</v>
      </c>
      <c r="G736" s="143"/>
      <c r="H736" s="144"/>
      <c r="I736" s="145"/>
    </row>
    <row r="737" spans="1:9">
      <c r="A737" s="138">
        <v>2932</v>
      </c>
      <c r="B737" s="139" t="s">
        <v>70</v>
      </c>
      <c r="C737" s="140">
        <v>3</v>
      </c>
      <c r="D737" s="140">
        <v>2</v>
      </c>
      <c r="E737" s="141" t="s">
        <v>330</v>
      </c>
      <c r="F737" s="142">
        <f t="shared" si="14"/>
        <v>0</v>
      </c>
      <c r="G737" s="142">
        <f>SUM(G739:G742)</f>
        <v>0</v>
      </c>
      <c r="H737" s="154">
        <f>SUM(H739:H742)</f>
        <v>0</v>
      </c>
      <c r="I737" s="142">
        <f>SUM(I739:I742)</f>
        <v>0</v>
      </c>
    </row>
    <row r="738" spans="1:9" ht="40.5">
      <c r="A738" s="138"/>
      <c r="B738" s="139"/>
      <c r="C738" s="140"/>
      <c r="D738" s="140"/>
      <c r="E738" s="141" t="s">
        <v>362</v>
      </c>
      <c r="F738" s="142">
        <f t="shared" si="14"/>
        <v>0</v>
      </c>
      <c r="G738" s="143"/>
      <c r="H738" s="144"/>
      <c r="I738" s="145"/>
    </row>
    <row r="739" spans="1:9">
      <c r="A739" s="138"/>
      <c r="B739" s="139"/>
      <c r="C739" s="140"/>
      <c r="D739" s="140"/>
      <c r="E739" s="141" t="s">
        <v>363</v>
      </c>
      <c r="F739" s="142">
        <f t="shared" si="14"/>
        <v>0</v>
      </c>
      <c r="G739" s="143"/>
      <c r="H739" s="144"/>
      <c r="I739" s="145"/>
    </row>
    <row r="740" spans="1:9">
      <c r="A740" s="138"/>
      <c r="B740" s="139"/>
      <c r="C740" s="140"/>
      <c r="D740" s="140"/>
      <c r="E740" s="141"/>
      <c r="F740" s="142">
        <f t="shared" si="14"/>
        <v>0</v>
      </c>
      <c r="G740" s="143"/>
      <c r="H740" s="144"/>
      <c r="I740" s="145"/>
    </row>
    <row r="741" spans="1:9">
      <c r="A741" s="138"/>
      <c r="B741" s="139"/>
      <c r="C741" s="140"/>
      <c r="D741" s="140"/>
      <c r="E741" s="141"/>
      <c r="F741" s="142">
        <f t="shared" si="14"/>
        <v>0</v>
      </c>
      <c r="G741" s="143"/>
      <c r="H741" s="144"/>
      <c r="I741" s="145"/>
    </row>
    <row r="742" spans="1:9">
      <c r="A742" s="138"/>
      <c r="B742" s="139"/>
      <c r="C742" s="140"/>
      <c r="D742" s="140"/>
      <c r="E742" s="141" t="s">
        <v>363</v>
      </c>
      <c r="F742" s="142">
        <f t="shared" si="14"/>
        <v>0</v>
      </c>
      <c r="G742" s="143"/>
      <c r="H742" s="144"/>
      <c r="I742" s="145"/>
    </row>
    <row r="743" spans="1:9">
      <c r="A743" s="138">
        <v>2940</v>
      </c>
      <c r="B743" s="139" t="s">
        <v>70</v>
      </c>
      <c r="C743" s="140">
        <v>4</v>
      </c>
      <c r="D743" s="140">
        <v>0</v>
      </c>
      <c r="E743" s="146" t="s">
        <v>331</v>
      </c>
      <c r="F743" s="142">
        <f t="shared" si="14"/>
        <v>0</v>
      </c>
      <c r="G743" s="142">
        <f>G745+G751</f>
        <v>0</v>
      </c>
      <c r="H743" s="154">
        <f>H745+H751</f>
        <v>0</v>
      </c>
      <c r="I743" s="142">
        <f>I745+I751</f>
        <v>0</v>
      </c>
    </row>
    <row r="744" spans="1:9" s="149" customFormat="1" ht="10.5" customHeight="1">
      <c r="A744" s="138"/>
      <c r="B744" s="139"/>
      <c r="C744" s="140"/>
      <c r="D744" s="140"/>
      <c r="E744" s="141" t="s">
        <v>85</v>
      </c>
      <c r="F744" s="142">
        <f t="shared" si="14"/>
        <v>0</v>
      </c>
      <c r="G744" s="151"/>
      <c r="H744" s="152"/>
      <c r="I744" s="153"/>
    </row>
    <row r="745" spans="1:9">
      <c r="A745" s="138">
        <v>2941</v>
      </c>
      <c r="B745" s="139" t="s">
        <v>70</v>
      </c>
      <c r="C745" s="140">
        <v>4</v>
      </c>
      <c r="D745" s="140">
        <v>1</v>
      </c>
      <c r="E745" s="141" t="s">
        <v>332</v>
      </c>
      <c r="F745" s="142">
        <f t="shared" si="14"/>
        <v>0</v>
      </c>
      <c r="G745" s="142">
        <f>SUM(G747:G750)</f>
        <v>0</v>
      </c>
      <c r="H745" s="154">
        <f>SUM(H747:H750)</f>
        <v>0</v>
      </c>
      <c r="I745" s="142">
        <f>SUM(I747:I750)</f>
        <v>0</v>
      </c>
    </row>
    <row r="746" spans="1:9" ht="40.5">
      <c r="A746" s="138"/>
      <c r="B746" s="139"/>
      <c r="C746" s="140"/>
      <c r="D746" s="140"/>
      <c r="E746" s="141" t="s">
        <v>362</v>
      </c>
      <c r="F746" s="142">
        <f t="shared" si="14"/>
        <v>0</v>
      </c>
      <c r="G746" s="143"/>
      <c r="H746" s="144"/>
      <c r="I746" s="145"/>
    </row>
    <row r="747" spans="1:9">
      <c r="A747" s="138"/>
      <c r="B747" s="139"/>
      <c r="C747" s="140"/>
      <c r="D747" s="140"/>
      <c r="E747" s="141" t="s">
        <v>363</v>
      </c>
      <c r="F747" s="142">
        <f t="shared" si="14"/>
        <v>0</v>
      </c>
      <c r="G747" s="143"/>
      <c r="H747" s="144"/>
      <c r="I747" s="145"/>
    </row>
    <row r="748" spans="1:9">
      <c r="A748" s="138"/>
      <c r="B748" s="139"/>
      <c r="C748" s="140"/>
      <c r="D748" s="140"/>
      <c r="E748" s="141"/>
      <c r="F748" s="142">
        <f t="shared" si="14"/>
        <v>0</v>
      </c>
      <c r="G748" s="143"/>
      <c r="H748" s="144"/>
      <c r="I748" s="145"/>
    </row>
    <row r="749" spans="1:9">
      <c r="A749" s="138"/>
      <c r="B749" s="139"/>
      <c r="C749" s="140"/>
      <c r="D749" s="140"/>
      <c r="E749" s="141"/>
      <c r="F749" s="142">
        <f t="shared" si="14"/>
        <v>0</v>
      </c>
      <c r="G749" s="143"/>
      <c r="H749" s="144"/>
      <c r="I749" s="145"/>
    </row>
    <row r="750" spans="1:9">
      <c r="A750" s="138"/>
      <c r="B750" s="139"/>
      <c r="C750" s="140"/>
      <c r="D750" s="140"/>
      <c r="E750" s="141" t="s">
        <v>363</v>
      </c>
      <c r="F750" s="142">
        <f t="shared" si="14"/>
        <v>0</v>
      </c>
      <c r="G750" s="143"/>
      <c r="H750" s="144"/>
      <c r="I750" s="145"/>
    </row>
    <row r="751" spans="1:9">
      <c r="A751" s="138">
        <v>2942</v>
      </c>
      <c r="B751" s="139" t="s">
        <v>70</v>
      </c>
      <c r="C751" s="140">
        <v>4</v>
      </c>
      <c r="D751" s="140">
        <v>2</v>
      </c>
      <c r="E751" s="141" t="s">
        <v>333</v>
      </c>
      <c r="F751" s="142">
        <f t="shared" si="14"/>
        <v>0</v>
      </c>
      <c r="G751" s="142">
        <f>SUM(G753:G756)</f>
        <v>0</v>
      </c>
      <c r="H751" s="154">
        <f>SUM(H753:H756)</f>
        <v>0</v>
      </c>
      <c r="I751" s="142">
        <f>SUM(I753:I756)</f>
        <v>0</v>
      </c>
    </row>
    <row r="752" spans="1:9" ht="40.5">
      <c r="A752" s="138"/>
      <c r="B752" s="139"/>
      <c r="C752" s="140"/>
      <c r="D752" s="140"/>
      <c r="E752" s="141" t="s">
        <v>362</v>
      </c>
      <c r="F752" s="142">
        <f t="shared" si="14"/>
        <v>0</v>
      </c>
      <c r="G752" s="143"/>
      <c r="H752" s="144"/>
      <c r="I752" s="145"/>
    </row>
    <row r="753" spans="1:11">
      <c r="A753" s="138"/>
      <c r="B753" s="139"/>
      <c r="C753" s="140"/>
      <c r="D753" s="140"/>
      <c r="E753" s="141" t="s">
        <v>363</v>
      </c>
      <c r="F753" s="142">
        <f t="shared" si="14"/>
        <v>0</v>
      </c>
      <c r="G753" s="143"/>
      <c r="H753" s="144"/>
      <c r="I753" s="145"/>
    </row>
    <row r="754" spans="1:11">
      <c r="A754" s="138"/>
      <c r="B754" s="139"/>
      <c r="C754" s="140"/>
      <c r="D754" s="140"/>
      <c r="E754" s="141"/>
      <c r="F754" s="142">
        <f t="shared" si="14"/>
        <v>0</v>
      </c>
      <c r="G754" s="143"/>
      <c r="H754" s="144"/>
      <c r="I754" s="145"/>
    </row>
    <row r="755" spans="1:11">
      <c r="A755" s="138"/>
      <c r="B755" s="139"/>
      <c r="C755" s="140"/>
      <c r="D755" s="140"/>
      <c r="E755" s="141"/>
      <c r="F755" s="142">
        <f t="shared" si="14"/>
        <v>0</v>
      </c>
      <c r="G755" s="143"/>
      <c r="H755" s="144"/>
      <c r="I755" s="145"/>
    </row>
    <row r="756" spans="1:11">
      <c r="A756" s="138"/>
      <c r="B756" s="139"/>
      <c r="C756" s="140"/>
      <c r="D756" s="140"/>
      <c r="E756" s="141" t="s">
        <v>363</v>
      </c>
      <c r="F756" s="142">
        <f t="shared" si="14"/>
        <v>0</v>
      </c>
      <c r="G756" s="143"/>
      <c r="H756" s="144"/>
      <c r="I756" s="145"/>
    </row>
    <row r="757" spans="1:11">
      <c r="A757" s="138">
        <v>2950</v>
      </c>
      <c r="B757" s="139" t="s">
        <v>70</v>
      </c>
      <c r="C757" s="140">
        <v>5</v>
      </c>
      <c r="D757" s="140">
        <v>0</v>
      </c>
      <c r="E757" s="146" t="s">
        <v>334</v>
      </c>
      <c r="F757" s="142">
        <f t="shared" si="14"/>
        <v>66637.8</v>
      </c>
      <c r="G757" s="142">
        <f>G759+G771</f>
        <v>0</v>
      </c>
      <c r="H757" s="154">
        <f>H759+H771</f>
        <v>4800</v>
      </c>
      <c r="I757" s="142">
        <f>I759+I771</f>
        <v>61837.8</v>
      </c>
    </row>
    <row r="758" spans="1:11" s="149" customFormat="1" ht="10.5" customHeight="1">
      <c r="A758" s="138"/>
      <c r="B758" s="139"/>
      <c r="C758" s="140"/>
      <c r="D758" s="140"/>
      <c r="E758" s="141" t="s">
        <v>85</v>
      </c>
      <c r="F758" s="142">
        <f t="shared" si="14"/>
        <v>0</v>
      </c>
      <c r="G758" s="151"/>
      <c r="H758" s="152"/>
      <c r="I758" s="153"/>
    </row>
    <row r="759" spans="1:11">
      <c r="A759" s="138">
        <v>2951</v>
      </c>
      <c r="B759" s="139" t="s">
        <v>70</v>
      </c>
      <c r="C759" s="140">
        <v>5</v>
      </c>
      <c r="D759" s="140">
        <v>1</v>
      </c>
      <c r="E759" s="141" t="s">
        <v>335</v>
      </c>
      <c r="F759" s="142">
        <f t="shared" si="14"/>
        <v>32174.1</v>
      </c>
      <c r="G759" s="142">
        <f>SUM(G761:G769)</f>
        <v>0</v>
      </c>
      <c r="H759" s="154">
        <f>SUM(H761:H769)</f>
        <v>4800</v>
      </c>
      <c r="I759" s="142">
        <f>SUM(I761:I769)</f>
        <v>27374.1</v>
      </c>
      <c r="K759" s="159"/>
    </row>
    <row r="760" spans="1:11" ht="40.5">
      <c r="A760" s="138"/>
      <c r="B760" s="139"/>
      <c r="C760" s="140"/>
      <c r="D760" s="140"/>
      <c r="E760" s="141" t="s">
        <v>378</v>
      </c>
      <c r="F760" s="142">
        <f t="shared" si="14"/>
        <v>0</v>
      </c>
      <c r="G760" s="143"/>
      <c r="H760" s="144"/>
      <c r="I760" s="145"/>
    </row>
    <row r="761" spans="1:11">
      <c r="A761" s="138"/>
      <c r="B761" s="139"/>
      <c r="C761" s="140"/>
      <c r="D761" s="140"/>
      <c r="E761" s="141">
        <v>4111</v>
      </c>
      <c r="F761" s="142">
        <f t="shared" si="14"/>
        <v>25794.1</v>
      </c>
      <c r="G761" s="178"/>
      <c r="H761" s="144"/>
      <c r="I761" s="155">
        <f>25512+282.1</f>
        <v>25794.1</v>
      </c>
    </row>
    <row r="762" spans="1:11">
      <c r="A762" s="138"/>
      <c r="B762" s="139"/>
      <c r="C762" s="140"/>
      <c r="D762" s="140"/>
      <c r="E762" s="141">
        <v>4212</v>
      </c>
      <c r="F762" s="142">
        <f t="shared" si="14"/>
        <v>500</v>
      </c>
      <c r="G762" s="158"/>
      <c r="H762" s="144"/>
      <c r="I762" s="145">
        <v>500</v>
      </c>
    </row>
    <row r="763" spans="1:11">
      <c r="A763" s="138"/>
      <c r="B763" s="139"/>
      <c r="C763" s="140"/>
      <c r="D763" s="140"/>
      <c r="E763" s="141">
        <v>4213</v>
      </c>
      <c r="F763" s="142">
        <f t="shared" si="14"/>
        <v>20</v>
      </c>
      <c r="G763" s="158"/>
      <c r="H763" s="144"/>
      <c r="I763" s="145">
        <v>20</v>
      </c>
    </row>
    <row r="764" spans="1:11">
      <c r="A764" s="138"/>
      <c r="B764" s="139"/>
      <c r="C764" s="140"/>
      <c r="D764" s="140"/>
      <c r="E764" s="141">
        <v>4221</v>
      </c>
      <c r="F764" s="142">
        <f t="shared" si="14"/>
        <v>100</v>
      </c>
      <c r="G764" s="158"/>
      <c r="H764" s="144"/>
      <c r="I764" s="145">
        <v>100</v>
      </c>
    </row>
    <row r="765" spans="1:11">
      <c r="A765" s="138"/>
      <c r="B765" s="139"/>
      <c r="C765" s="140"/>
      <c r="D765" s="140"/>
      <c r="E765" s="141">
        <v>4241</v>
      </c>
      <c r="F765" s="142">
        <f t="shared" si="14"/>
        <v>80</v>
      </c>
      <c r="G765" s="158"/>
      <c r="H765" s="144"/>
      <c r="I765" s="145">
        <v>80</v>
      </c>
    </row>
    <row r="766" spans="1:11">
      <c r="A766" s="138"/>
      <c r="B766" s="139"/>
      <c r="C766" s="140"/>
      <c r="D766" s="140"/>
      <c r="E766" s="141">
        <v>4261</v>
      </c>
      <c r="F766" s="142">
        <f t="shared" si="14"/>
        <v>80</v>
      </c>
      <c r="G766" s="158"/>
      <c r="H766" s="144"/>
      <c r="I766" s="145">
        <v>80</v>
      </c>
    </row>
    <row r="767" spans="1:11">
      <c r="A767" s="138"/>
      <c r="B767" s="139"/>
      <c r="C767" s="140"/>
      <c r="D767" s="140"/>
      <c r="E767" s="141">
        <v>4267</v>
      </c>
      <c r="F767" s="142">
        <f t="shared" si="14"/>
        <v>100</v>
      </c>
      <c r="G767" s="158"/>
      <c r="H767" s="144"/>
      <c r="I767" s="145">
        <v>100</v>
      </c>
    </row>
    <row r="768" spans="1:11" s="189" customFormat="1" ht="27">
      <c r="A768" s="185"/>
      <c r="B768" s="186"/>
      <c r="C768" s="187"/>
      <c r="D768" s="187"/>
      <c r="E768" s="161" t="s">
        <v>477</v>
      </c>
      <c r="F768" s="162">
        <f t="shared" si="14"/>
        <v>4800</v>
      </c>
      <c r="G768" s="188"/>
      <c r="H768" s="164">
        <v>4800</v>
      </c>
      <c r="I768" s="145">
        <v>0</v>
      </c>
    </row>
    <row r="769" spans="1:11">
      <c r="A769" s="138"/>
      <c r="B769" s="139"/>
      <c r="C769" s="140"/>
      <c r="D769" s="140"/>
      <c r="E769" s="141">
        <v>4269</v>
      </c>
      <c r="F769" s="142">
        <f t="shared" si="14"/>
        <v>700</v>
      </c>
      <c r="G769" s="158"/>
      <c r="H769" s="144"/>
      <c r="I769" s="145">
        <v>700</v>
      </c>
    </row>
    <row r="770" spans="1:11">
      <c r="A770" s="138"/>
      <c r="B770" s="139"/>
      <c r="C770" s="140"/>
      <c r="D770" s="140"/>
      <c r="E770" s="141"/>
      <c r="F770" s="142">
        <f t="shared" si="14"/>
        <v>0</v>
      </c>
      <c r="G770" s="158"/>
      <c r="H770" s="144"/>
      <c r="I770" s="172"/>
    </row>
    <row r="771" spans="1:11">
      <c r="A771" s="138">
        <v>2952</v>
      </c>
      <c r="B771" s="139" t="s">
        <v>70</v>
      </c>
      <c r="C771" s="140">
        <v>5</v>
      </c>
      <c r="D771" s="140">
        <v>1</v>
      </c>
      <c r="E771" s="141" t="s">
        <v>379</v>
      </c>
      <c r="F771" s="142">
        <f t="shared" si="14"/>
        <v>34463.700000000004</v>
      </c>
      <c r="G771" s="142">
        <f>SUM(G773:G782)</f>
        <v>0</v>
      </c>
      <c r="H771" s="154">
        <f>SUM(H773:H782)</f>
        <v>0</v>
      </c>
      <c r="I771" s="168">
        <f>SUM(I773:I782)</f>
        <v>34463.700000000004</v>
      </c>
      <c r="J771" s="157"/>
    </row>
    <row r="772" spans="1:11" ht="40.5">
      <c r="A772" s="138"/>
      <c r="B772" s="139"/>
      <c r="C772" s="140"/>
      <c r="D772" s="140"/>
      <c r="E772" s="141" t="s">
        <v>362</v>
      </c>
      <c r="F772" s="142">
        <f t="shared" si="14"/>
        <v>0</v>
      </c>
      <c r="G772" s="143"/>
      <c r="H772" s="144"/>
      <c r="I772" s="172"/>
      <c r="J772" s="157"/>
    </row>
    <row r="773" spans="1:11">
      <c r="A773" s="138"/>
      <c r="B773" s="139"/>
      <c r="C773" s="140"/>
      <c r="D773" s="140"/>
      <c r="E773" s="141">
        <v>4111</v>
      </c>
      <c r="F773" s="142">
        <f t="shared" si="14"/>
        <v>32099.3</v>
      </c>
      <c r="G773" s="178"/>
      <c r="H773" s="144"/>
      <c r="I773" s="155">
        <f>28320+3268.8+510.5</f>
        <v>32099.3</v>
      </c>
      <c r="J773" s="157"/>
    </row>
    <row r="774" spans="1:11">
      <c r="A774" s="138"/>
      <c r="B774" s="139"/>
      <c r="C774" s="140"/>
      <c r="D774" s="140"/>
      <c r="E774" s="141">
        <v>4212</v>
      </c>
      <c r="F774" s="142">
        <f t="shared" si="14"/>
        <v>1500</v>
      </c>
      <c r="G774" s="158"/>
      <c r="H774" s="144"/>
      <c r="I774" s="172">
        <v>1500</v>
      </c>
      <c r="J774" s="173"/>
      <c r="K774" s="159"/>
    </row>
    <row r="775" spans="1:11">
      <c r="A775" s="138"/>
      <c r="B775" s="139"/>
      <c r="C775" s="140"/>
      <c r="D775" s="140"/>
      <c r="E775" s="141">
        <v>4213</v>
      </c>
      <c r="F775" s="142">
        <f t="shared" si="14"/>
        <v>20</v>
      </c>
      <c r="G775" s="158"/>
      <c r="H775" s="144"/>
      <c r="I775" s="172">
        <v>20</v>
      </c>
      <c r="J775" s="173"/>
      <c r="K775" s="159"/>
    </row>
    <row r="776" spans="1:11">
      <c r="A776" s="138"/>
      <c r="B776" s="139"/>
      <c r="C776" s="140"/>
      <c r="D776" s="140"/>
      <c r="E776" s="141">
        <v>4214</v>
      </c>
      <c r="F776" s="142">
        <f t="shared" si="14"/>
        <v>114.4</v>
      </c>
      <c r="G776" s="158"/>
      <c r="H776" s="144"/>
      <c r="I776" s="172">
        <v>114.4</v>
      </c>
      <c r="J776" s="173"/>
      <c r="K776" s="159"/>
    </row>
    <row r="777" spans="1:11">
      <c r="A777" s="138"/>
      <c r="B777" s="139"/>
      <c r="C777" s="140"/>
      <c r="D777" s="140"/>
      <c r="E777" s="141">
        <v>4239</v>
      </c>
      <c r="F777" s="142">
        <f t="shared" si="14"/>
        <v>100</v>
      </c>
      <c r="G777" s="158"/>
      <c r="H777" s="144"/>
      <c r="I777" s="172">
        <v>100</v>
      </c>
      <c r="J777" s="173"/>
      <c r="K777" s="159"/>
    </row>
    <row r="778" spans="1:11">
      <c r="A778" s="138"/>
      <c r="B778" s="139"/>
      <c r="C778" s="140"/>
      <c r="D778" s="140"/>
      <c r="E778" s="141">
        <v>4241</v>
      </c>
      <c r="F778" s="142">
        <f t="shared" si="14"/>
        <v>100</v>
      </c>
      <c r="G778" s="158"/>
      <c r="H778" s="144"/>
      <c r="I778" s="172">
        <v>100</v>
      </c>
      <c r="J778" s="173"/>
      <c r="K778" s="159"/>
    </row>
    <row r="779" spans="1:11">
      <c r="A779" s="138"/>
      <c r="B779" s="139"/>
      <c r="C779" s="140"/>
      <c r="D779" s="140"/>
      <c r="E779" s="141">
        <v>4261</v>
      </c>
      <c r="F779" s="142">
        <f t="shared" si="14"/>
        <v>120</v>
      </c>
      <c r="G779" s="158"/>
      <c r="H779" s="144"/>
      <c r="I779" s="172">
        <v>120</v>
      </c>
      <c r="J779" s="173"/>
      <c r="K779" s="159"/>
    </row>
    <row r="780" spans="1:11">
      <c r="A780" s="138"/>
      <c r="B780" s="139"/>
      <c r="C780" s="140"/>
      <c r="D780" s="140"/>
      <c r="E780" s="141">
        <v>4267</v>
      </c>
      <c r="F780" s="142">
        <f t="shared" si="14"/>
        <v>150</v>
      </c>
      <c r="G780" s="158"/>
      <c r="H780" s="144"/>
      <c r="I780" s="172">
        <v>150</v>
      </c>
      <c r="J780" s="173"/>
      <c r="K780" s="159"/>
    </row>
    <row r="781" spans="1:11">
      <c r="A781" s="138"/>
      <c r="B781" s="139"/>
      <c r="C781" s="140"/>
      <c r="D781" s="140"/>
      <c r="E781" s="141">
        <v>4269</v>
      </c>
      <c r="F781" s="142">
        <f t="shared" si="14"/>
        <v>200</v>
      </c>
      <c r="G781" s="158"/>
      <c r="H781" s="144"/>
      <c r="I781" s="172">
        <v>200</v>
      </c>
      <c r="J781" s="173"/>
      <c r="K781" s="159"/>
    </row>
    <row r="782" spans="1:11">
      <c r="A782" s="138"/>
      <c r="B782" s="139"/>
      <c r="C782" s="140"/>
      <c r="D782" s="140"/>
      <c r="E782" s="141">
        <v>4221</v>
      </c>
      <c r="F782" s="142">
        <f t="shared" ref="F782:F845" si="15">I782+H782</f>
        <v>60</v>
      </c>
      <c r="G782" s="158"/>
      <c r="H782" s="144"/>
      <c r="I782" s="172">
        <v>60</v>
      </c>
      <c r="J782" s="190"/>
      <c r="K782" s="191"/>
    </row>
    <row r="783" spans="1:11" ht="27">
      <c r="A783" s="138">
        <v>2960</v>
      </c>
      <c r="B783" s="139" t="s">
        <v>70</v>
      </c>
      <c r="C783" s="140">
        <v>6</v>
      </c>
      <c r="D783" s="140">
        <v>0</v>
      </c>
      <c r="E783" s="146" t="s">
        <v>337</v>
      </c>
      <c r="F783" s="142">
        <f t="shared" si="15"/>
        <v>0</v>
      </c>
      <c r="G783" s="142">
        <f>G785</f>
        <v>0</v>
      </c>
      <c r="H783" s="154">
        <f>H785</f>
        <v>0</v>
      </c>
      <c r="I783" s="168">
        <f>I785</f>
        <v>0</v>
      </c>
    </row>
    <row r="784" spans="1:11" s="149" customFormat="1" ht="10.5" customHeight="1">
      <c r="A784" s="138"/>
      <c r="B784" s="139"/>
      <c r="C784" s="140"/>
      <c r="D784" s="140"/>
      <c r="E784" s="141" t="s">
        <v>85</v>
      </c>
      <c r="F784" s="142">
        <f t="shared" si="15"/>
        <v>0</v>
      </c>
      <c r="G784" s="151"/>
      <c r="H784" s="152"/>
      <c r="I784" s="153"/>
    </row>
    <row r="785" spans="1:9">
      <c r="A785" s="138">
        <v>2961</v>
      </c>
      <c r="B785" s="139" t="s">
        <v>70</v>
      </c>
      <c r="C785" s="140">
        <v>6</v>
      </c>
      <c r="D785" s="140">
        <v>1</v>
      </c>
      <c r="E785" s="141" t="s">
        <v>337</v>
      </c>
      <c r="F785" s="142">
        <f t="shared" si="15"/>
        <v>0</v>
      </c>
      <c r="G785" s="142">
        <f>SUM(G787:G790)</f>
        <v>0</v>
      </c>
      <c r="H785" s="154">
        <f>SUM(H787:H790)</f>
        <v>0</v>
      </c>
      <c r="I785" s="142">
        <f>SUM(I787:I790)</f>
        <v>0</v>
      </c>
    </row>
    <row r="786" spans="1:9" ht="40.5">
      <c r="A786" s="138"/>
      <c r="B786" s="139"/>
      <c r="C786" s="140"/>
      <c r="D786" s="140"/>
      <c r="E786" s="141" t="s">
        <v>362</v>
      </c>
      <c r="F786" s="142">
        <f t="shared" si="15"/>
        <v>0</v>
      </c>
      <c r="G786" s="143"/>
      <c r="H786" s="144"/>
      <c r="I786" s="145"/>
    </row>
    <row r="787" spans="1:9">
      <c r="A787" s="138"/>
      <c r="B787" s="139"/>
      <c r="C787" s="140"/>
      <c r="D787" s="140"/>
      <c r="E787" s="141"/>
      <c r="F787" s="142">
        <f t="shared" si="15"/>
        <v>0</v>
      </c>
      <c r="G787" s="143"/>
      <c r="H787" s="144"/>
      <c r="I787" s="145"/>
    </row>
    <row r="788" spans="1:9">
      <c r="A788" s="138"/>
      <c r="B788" s="139"/>
      <c r="C788" s="140"/>
      <c r="D788" s="140"/>
      <c r="E788" s="141"/>
      <c r="F788" s="142">
        <f t="shared" si="15"/>
        <v>0</v>
      </c>
      <c r="G788" s="143"/>
      <c r="H788" s="144"/>
      <c r="I788" s="145"/>
    </row>
    <row r="789" spans="1:9">
      <c r="A789" s="138"/>
      <c r="B789" s="139"/>
      <c r="C789" s="140"/>
      <c r="D789" s="140"/>
      <c r="E789" s="141"/>
      <c r="F789" s="142">
        <f t="shared" si="15"/>
        <v>0</v>
      </c>
      <c r="G789" s="143"/>
      <c r="H789" s="144"/>
      <c r="I789" s="145"/>
    </row>
    <row r="790" spans="1:9">
      <c r="A790" s="138"/>
      <c r="B790" s="139"/>
      <c r="C790" s="140"/>
      <c r="D790" s="140"/>
      <c r="E790" s="141" t="s">
        <v>363</v>
      </c>
      <c r="F790" s="142">
        <f t="shared" si="15"/>
        <v>0</v>
      </c>
      <c r="G790" s="143"/>
      <c r="H790" s="144"/>
      <c r="I790" s="145"/>
    </row>
    <row r="791" spans="1:9" ht="27">
      <c r="A791" s="138">
        <v>2970</v>
      </c>
      <c r="B791" s="139" t="s">
        <v>70</v>
      </c>
      <c r="C791" s="140">
        <v>7</v>
      </c>
      <c r="D791" s="140">
        <v>0</v>
      </c>
      <c r="E791" s="146" t="s">
        <v>338</v>
      </c>
      <c r="F791" s="142">
        <f t="shared" si="15"/>
        <v>0</v>
      </c>
      <c r="G791" s="142">
        <f>G793</f>
        <v>0</v>
      </c>
      <c r="H791" s="154">
        <f>H793</f>
        <v>0</v>
      </c>
      <c r="I791" s="142">
        <f>I793</f>
        <v>0</v>
      </c>
    </row>
    <row r="792" spans="1:9" s="149" customFormat="1" ht="10.5" customHeight="1">
      <c r="A792" s="138"/>
      <c r="B792" s="139"/>
      <c r="C792" s="140"/>
      <c r="D792" s="140"/>
      <c r="E792" s="141" t="s">
        <v>85</v>
      </c>
      <c r="F792" s="142">
        <f t="shared" si="15"/>
        <v>0</v>
      </c>
      <c r="G792" s="151"/>
      <c r="H792" s="152"/>
      <c r="I792" s="153"/>
    </row>
    <row r="793" spans="1:9" ht="27">
      <c r="A793" s="138">
        <v>2971</v>
      </c>
      <c r="B793" s="139" t="s">
        <v>70</v>
      </c>
      <c r="C793" s="140">
        <v>7</v>
      </c>
      <c r="D793" s="140">
        <v>1</v>
      </c>
      <c r="E793" s="141" t="s">
        <v>338</v>
      </c>
      <c r="F793" s="142">
        <f t="shared" si="15"/>
        <v>0</v>
      </c>
      <c r="G793" s="142">
        <f>SUM(G795:G798)</f>
        <v>0</v>
      </c>
      <c r="H793" s="154">
        <f>SUM(H795:H798)</f>
        <v>0</v>
      </c>
      <c r="I793" s="142">
        <f>SUM(I795:I798)</f>
        <v>0</v>
      </c>
    </row>
    <row r="794" spans="1:9" ht="40.5">
      <c r="A794" s="138"/>
      <c r="B794" s="139"/>
      <c r="C794" s="140"/>
      <c r="D794" s="140"/>
      <c r="E794" s="141" t="s">
        <v>362</v>
      </c>
      <c r="F794" s="142">
        <f t="shared" si="15"/>
        <v>0</v>
      </c>
      <c r="G794" s="143"/>
      <c r="H794" s="144"/>
      <c r="I794" s="145"/>
    </row>
    <row r="795" spans="1:9">
      <c r="A795" s="138"/>
      <c r="B795" s="139"/>
      <c r="C795" s="140"/>
      <c r="D795" s="140"/>
      <c r="E795" s="141" t="s">
        <v>363</v>
      </c>
      <c r="F795" s="142">
        <f t="shared" si="15"/>
        <v>0</v>
      </c>
      <c r="G795" s="143"/>
      <c r="H795" s="144"/>
      <c r="I795" s="145"/>
    </row>
    <row r="796" spans="1:9">
      <c r="A796" s="138"/>
      <c r="B796" s="139"/>
      <c r="C796" s="140"/>
      <c r="D796" s="140"/>
      <c r="E796" s="141"/>
      <c r="F796" s="142">
        <f t="shared" si="15"/>
        <v>0</v>
      </c>
      <c r="G796" s="143"/>
      <c r="H796" s="144"/>
      <c r="I796" s="145"/>
    </row>
    <row r="797" spans="1:9">
      <c r="A797" s="138"/>
      <c r="B797" s="139"/>
      <c r="C797" s="140"/>
      <c r="D797" s="140"/>
      <c r="E797" s="141"/>
      <c r="F797" s="142">
        <f t="shared" si="15"/>
        <v>0</v>
      </c>
      <c r="G797" s="143"/>
      <c r="H797" s="144"/>
      <c r="I797" s="145"/>
    </row>
    <row r="798" spans="1:9">
      <c r="A798" s="138"/>
      <c r="B798" s="139"/>
      <c r="C798" s="140"/>
      <c r="D798" s="140"/>
      <c r="E798" s="141" t="s">
        <v>363</v>
      </c>
      <c r="F798" s="142">
        <f t="shared" si="15"/>
        <v>0</v>
      </c>
      <c r="G798" s="143"/>
      <c r="H798" s="144"/>
      <c r="I798" s="145"/>
    </row>
    <row r="799" spans="1:9">
      <c r="A799" s="138">
        <v>2980</v>
      </c>
      <c r="B799" s="139" t="s">
        <v>70</v>
      </c>
      <c r="C799" s="140">
        <v>8</v>
      </c>
      <c r="D799" s="140">
        <v>0</v>
      </c>
      <c r="E799" s="146" t="s">
        <v>339</v>
      </c>
      <c r="F799" s="142">
        <f t="shared" si="15"/>
        <v>0</v>
      </c>
      <c r="G799" s="142">
        <f>G801</f>
        <v>0</v>
      </c>
      <c r="H799" s="154">
        <f>H801</f>
        <v>0</v>
      </c>
      <c r="I799" s="142">
        <f>I801</f>
        <v>0</v>
      </c>
    </row>
    <row r="800" spans="1:9" s="149" customFormat="1" ht="10.5" customHeight="1">
      <c r="A800" s="138"/>
      <c r="B800" s="139"/>
      <c r="C800" s="140"/>
      <c r="D800" s="140"/>
      <c r="E800" s="141" t="s">
        <v>85</v>
      </c>
      <c r="F800" s="142">
        <f t="shared" si="15"/>
        <v>0</v>
      </c>
      <c r="G800" s="151"/>
      <c r="H800" s="152"/>
      <c r="I800" s="153"/>
    </row>
    <row r="801" spans="1:9">
      <c r="A801" s="138">
        <v>2981</v>
      </c>
      <c r="B801" s="139" t="s">
        <v>70</v>
      </c>
      <c r="C801" s="140">
        <v>8</v>
      </c>
      <c r="D801" s="140">
        <v>1</v>
      </c>
      <c r="E801" s="141" t="s">
        <v>339</v>
      </c>
      <c r="F801" s="142">
        <f t="shared" si="15"/>
        <v>0</v>
      </c>
      <c r="G801" s="142">
        <f>SUM(G803:G806)</f>
        <v>0</v>
      </c>
      <c r="H801" s="154">
        <f>SUM(H803:H806)</f>
        <v>0</v>
      </c>
      <c r="I801" s="142">
        <f>SUM(I803:I806)</f>
        <v>0</v>
      </c>
    </row>
    <row r="802" spans="1:9" ht="40.5">
      <c r="A802" s="138"/>
      <c r="B802" s="139"/>
      <c r="C802" s="140"/>
      <c r="D802" s="140"/>
      <c r="E802" s="141" t="s">
        <v>362</v>
      </c>
      <c r="F802" s="142">
        <f t="shared" si="15"/>
        <v>0</v>
      </c>
      <c r="G802" s="143"/>
      <c r="H802" s="144"/>
      <c r="I802" s="145"/>
    </row>
    <row r="803" spans="1:9">
      <c r="A803" s="138"/>
      <c r="B803" s="139"/>
      <c r="C803" s="140"/>
      <c r="D803" s="140"/>
      <c r="E803" s="141" t="s">
        <v>363</v>
      </c>
      <c r="F803" s="142">
        <f t="shared" si="15"/>
        <v>0</v>
      </c>
      <c r="G803" s="143"/>
      <c r="H803" s="144"/>
      <c r="I803" s="145"/>
    </row>
    <row r="804" spans="1:9">
      <c r="A804" s="138"/>
      <c r="B804" s="139"/>
      <c r="C804" s="140"/>
      <c r="D804" s="140"/>
      <c r="E804" s="141"/>
      <c r="F804" s="142">
        <f t="shared" si="15"/>
        <v>0</v>
      </c>
      <c r="G804" s="143"/>
      <c r="H804" s="144"/>
      <c r="I804" s="145"/>
    </row>
    <row r="805" spans="1:9">
      <c r="A805" s="138"/>
      <c r="B805" s="139"/>
      <c r="C805" s="140"/>
      <c r="D805" s="140"/>
      <c r="E805" s="141"/>
      <c r="F805" s="142">
        <f t="shared" si="15"/>
        <v>0</v>
      </c>
      <c r="G805" s="143"/>
      <c r="H805" s="144"/>
      <c r="I805" s="145"/>
    </row>
    <row r="806" spans="1:9">
      <c r="A806" s="138"/>
      <c r="B806" s="139"/>
      <c r="C806" s="140"/>
      <c r="D806" s="140"/>
      <c r="E806" s="141" t="s">
        <v>363</v>
      </c>
      <c r="F806" s="142">
        <f t="shared" si="15"/>
        <v>0</v>
      </c>
      <c r="G806" s="143"/>
      <c r="H806" s="144"/>
      <c r="I806" s="145"/>
    </row>
    <row r="807" spans="1:9" s="137" customFormat="1" ht="42" customHeight="1">
      <c r="A807" s="166">
        <v>3000</v>
      </c>
      <c r="B807" s="139" t="s">
        <v>71</v>
      </c>
      <c r="C807" s="140">
        <v>0</v>
      </c>
      <c r="D807" s="140">
        <v>0</v>
      </c>
      <c r="E807" s="125" t="s">
        <v>409</v>
      </c>
      <c r="F807" s="142">
        <f t="shared" si="15"/>
        <v>6300</v>
      </c>
      <c r="G807" s="142">
        <f>G809+G823+G831+G839+G847+G855+G863+G871+G879</f>
        <v>0</v>
      </c>
      <c r="H807" s="154">
        <f>H809+H823+H831+H839+H847+H855+H863+H871+H879</f>
        <v>0</v>
      </c>
      <c r="I807" s="142">
        <f>I809+I823+I831+I839+I847+I855+I863+I871+I879</f>
        <v>6300</v>
      </c>
    </row>
    <row r="808" spans="1:9" ht="11.25" customHeight="1">
      <c r="A808" s="138"/>
      <c r="B808" s="139"/>
      <c r="C808" s="140"/>
      <c r="D808" s="140"/>
      <c r="E808" s="141" t="s">
        <v>177</v>
      </c>
      <c r="F808" s="142">
        <f t="shared" si="15"/>
        <v>0</v>
      </c>
      <c r="G808" s="143"/>
      <c r="H808" s="144"/>
      <c r="I808" s="145"/>
    </row>
    <row r="809" spans="1:9">
      <c r="A809" s="138">
        <v>3010</v>
      </c>
      <c r="B809" s="139" t="s">
        <v>71</v>
      </c>
      <c r="C809" s="140">
        <v>1</v>
      </c>
      <c r="D809" s="140">
        <v>0</v>
      </c>
      <c r="E809" s="146" t="s">
        <v>340</v>
      </c>
      <c r="F809" s="142">
        <f t="shared" si="15"/>
        <v>0</v>
      </c>
      <c r="G809" s="142">
        <f>G811+G817</f>
        <v>0</v>
      </c>
      <c r="H809" s="154">
        <f>H811+H817</f>
        <v>0</v>
      </c>
      <c r="I809" s="142">
        <f>I811+I817</f>
        <v>0</v>
      </c>
    </row>
    <row r="810" spans="1:9" s="149" customFormat="1" ht="13.5" customHeight="1">
      <c r="A810" s="138"/>
      <c r="B810" s="139"/>
      <c r="C810" s="140"/>
      <c r="D810" s="140"/>
      <c r="E810" s="141" t="s">
        <v>85</v>
      </c>
      <c r="F810" s="142">
        <f t="shared" si="15"/>
        <v>0</v>
      </c>
      <c r="G810" s="151"/>
      <c r="H810" s="152"/>
      <c r="I810" s="153"/>
    </row>
    <row r="811" spans="1:9">
      <c r="A811" s="138">
        <v>3011</v>
      </c>
      <c r="B811" s="139" t="s">
        <v>71</v>
      </c>
      <c r="C811" s="140">
        <v>1</v>
      </c>
      <c r="D811" s="140">
        <v>1</v>
      </c>
      <c r="E811" s="141" t="s">
        <v>341</v>
      </c>
      <c r="F811" s="142">
        <f t="shared" si="15"/>
        <v>0</v>
      </c>
      <c r="G811" s="142">
        <f>SUM(G813:G816)</f>
        <v>0</v>
      </c>
      <c r="H811" s="154">
        <f>SUM(H813:H816)</f>
        <v>0</v>
      </c>
      <c r="I811" s="142">
        <f>SUM(I813:I816)</f>
        <v>0</v>
      </c>
    </row>
    <row r="812" spans="1:9" ht="40.5">
      <c r="A812" s="138"/>
      <c r="B812" s="139"/>
      <c r="C812" s="140"/>
      <c r="D812" s="140"/>
      <c r="E812" s="141" t="s">
        <v>362</v>
      </c>
      <c r="F812" s="142">
        <f t="shared" si="15"/>
        <v>0</v>
      </c>
      <c r="G812" s="143"/>
      <c r="H812" s="144"/>
      <c r="I812" s="145"/>
    </row>
    <row r="813" spans="1:9">
      <c r="A813" s="138"/>
      <c r="B813" s="139"/>
      <c r="C813" s="140"/>
      <c r="D813" s="140"/>
      <c r="E813" s="141" t="s">
        <v>363</v>
      </c>
      <c r="F813" s="142">
        <f t="shared" si="15"/>
        <v>0</v>
      </c>
      <c r="G813" s="143"/>
      <c r="H813" s="144"/>
      <c r="I813" s="145"/>
    </row>
    <row r="814" spans="1:9">
      <c r="A814" s="138"/>
      <c r="B814" s="139"/>
      <c r="C814" s="140"/>
      <c r="D814" s="140"/>
      <c r="E814" s="141"/>
      <c r="F814" s="142">
        <f t="shared" si="15"/>
        <v>0</v>
      </c>
      <c r="G814" s="143"/>
      <c r="H814" s="144"/>
      <c r="I814" s="145"/>
    </row>
    <row r="815" spans="1:9">
      <c r="A815" s="138"/>
      <c r="B815" s="139"/>
      <c r="C815" s="140"/>
      <c r="D815" s="140"/>
      <c r="E815" s="141"/>
      <c r="F815" s="142">
        <f t="shared" si="15"/>
        <v>0</v>
      </c>
      <c r="G815" s="143"/>
      <c r="H815" s="144"/>
      <c r="I815" s="145"/>
    </row>
    <row r="816" spans="1:9">
      <c r="A816" s="138"/>
      <c r="B816" s="139"/>
      <c r="C816" s="140"/>
      <c r="D816" s="140"/>
      <c r="E816" s="141" t="s">
        <v>363</v>
      </c>
      <c r="F816" s="142">
        <f t="shared" si="15"/>
        <v>0</v>
      </c>
      <c r="G816" s="143"/>
      <c r="H816" s="144"/>
      <c r="I816" s="145"/>
    </row>
    <row r="817" spans="1:9">
      <c r="A817" s="138">
        <v>3012</v>
      </c>
      <c r="B817" s="139" t="s">
        <v>71</v>
      </c>
      <c r="C817" s="140">
        <v>1</v>
      </c>
      <c r="D817" s="140">
        <v>2</v>
      </c>
      <c r="E817" s="141" t="s">
        <v>342</v>
      </c>
      <c r="F817" s="142">
        <f t="shared" si="15"/>
        <v>0</v>
      </c>
      <c r="G817" s="142">
        <f>SUM(G819:G822)</f>
        <v>0</v>
      </c>
      <c r="H817" s="154">
        <f>SUM(H819:H822)</f>
        <v>0</v>
      </c>
      <c r="I817" s="142">
        <f>SUM(I819:I822)</f>
        <v>0</v>
      </c>
    </row>
    <row r="818" spans="1:9" ht="40.5">
      <c r="A818" s="138"/>
      <c r="B818" s="139"/>
      <c r="C818" s="140"/>
      <c r="D818" s="140"/>
      <c r="E818" s="141" t="s">
        <v>362</v>
      </c>
      <c r="F818" s="142">
        <f t="shared" si="15"/>
        <v>0</v>
      </c>
      <c r="G818" s="143"/>
      <c r="H818" s="144"/>
      <c r="I818" s="145"/>
    </row>
    <row r="819" spans="1:9">
      <c r="A819" s="138"/>
      <c r="B819" s="139"/>
      <c r="C819" s="140"/>
      <c r="D819" s="140"/>
      <c r="E819" s="141" t="s">
        <v>363</v>
      </c>
      <c r="F819" s="142">
        <f t="shared" si="15"/>
        <v>0</v>
      </c>
      <c r="G819" s="143"/>
      <c r="H819" s="144"/>
      <c r="I819" s="145"/>
    </row>
    <row r="820" spans="1:9">
      <c r="A820" s="138"/>
      <c r="B820" s="139"/>
      <c r="C820" s="140"/>
      <c r="D820" s="140"/>
      <c r="E820" s="141"/>
      <c r="F820" s="142">
        <f t="shared" si="15"/>
        <v>0</v>
      </c>
      <c r="G820" s="143"/>
      <c r="H820" s="144"/>
      <c r="I820" s="145"/>
    </row>
    <row r="821" spans="1:9">
      <c r="A821" s="138"/>
      <c r="B821" s="139"/>
      <c r="C821" s="140"/>
      <c r="D821" s="140"/>
      <c r="E821" s="141"/>
      <c r="F821" s="142">
        <f t="shared" si="15"/>
        <v>0</v>
      </c>
      <c r="G821" s="143"/>
      <c r="H821" s="144"/>
      <c r="I821" s="145"/>
    </row>
    <row r="822" spans="1:9">
      <c r="A822" s="138"/>
      <c r="B822" s="139"/>
      <c r="C822" s="140"/>
      <c r="D822" s="140"/>
      <c r="E822" s="141" t="s">
        <v>363</v>
      </c>
      <c r="F822" s="142">
        <f t="shared" si="15"/>
        <v>0</v>
      </c>
      <c r="G822" s="143"/>
      <c r="H822" s="144"/>
      <c r="I822" s="145"/>
    </row>
    <row r="823" spans="1:9">
      <c r="A823" s="138">
        <v>3020</v>
      </c>
      <c r="B823" s="139" t="s">
        <v>71</v>
      </c>
      <c r="C823" s="140">
        <v>2</v>
      </c>
      <c r="D823" s="140">
        <v>0</v>
      </c>
      <c r="E823" s="146" t="s">
        <v>343</v>
      </c>
      <c r="F823" s="142">
        <f t="shared" si="15"/>
        <v>0</v>
      </c>
      <c r="G823" s="142">
        <f>G825</f>
        <v>0</v>
      </c>
      <c r="H823" s="154">
        <f>H825</f>
        <v>0</v>
      </c>
      <c r="I823" s="142">
        <f>I825</f>
        <v>0</v>
      </c>
    </row>
    <row r="824" spans="1:9" s="149" customFormat="1" ht="10.5" customHeight="1">
      <c r="A824" s="138"/>
      <c r="B824" s="139"/>
      <c r="C824" s="140"/>
      <c r="D824" s="140"/>
      <c r="E824" s="141" t="s">
        <v>85</v>
      </c>
      <c r="F824" s="142">
        <f t="shared" si="15"/>
        <v>0</v>
      </c>
      <c r="G824" s="151"/>
      <c r="H824" s="152"/>
      <c r="I824" s="153"/>
    </row>
    <row r="825" spans="1:9">
      <c r="A825" s="138">
        <v>3021</v>
      </c>
      <c r="B825" s="139" t="s">
        <v>71</v>
      </c>
      <c r="C825" s="140">
        <v>2</v>
      </c>
      <c r="D825" s="140">
        <v>1</v>
      </c>
      <c r="E825" s="141" t="s">
        <v>343</v>
      </c>
      <c r="F825" s="142">
        <f t="shared" si="15"/>
        <v>0</v>
      </c>
      <c r="G825" s="142">
        <f>SUM(G827:G830)</f>
        <v>0</v>
      </c>
      <c r="H825" s="154">
        <f>SUM(H827:H830)</f>
        <v>0</v>
      </c>
      <c r="I825" s="142">
        <f>SUM(I827:I830)</f>
        <v>0</v>
      </c>
    </row>
    <row r="826" spans="1:9" ht="40.5">
      <c r="A826" s="138"/>
      <c r="B826" s="139"/>
      <c r="C826" s="140"/>
      <c r="D826" s="140"/>
      <c r="E826" s="141" t="s">
        <v>362</v>
      </c>
      <c r="F826" s="142">
        <f t="shared" si="15"/>
        <v>0</v>
      </c>
      <c r="G826" s="143"/>
      <c r="H826" s="144"/>
      <c r="I826" s="145"/>
    </row>
    <row r="827" spans="1:9">
      <c r="A827" s="138"/>
      <c r="B827" s="139"/>
      <c r="C827" s="140"/>
      <c r="D827" s="140"/>
      <c r="E827" s="141" t="s">
        <v>363</v>
      </c>
      <c r="F827" s="142">
        <f t="shared" si="15"/>
        <v>0</v>
      </c>
      <c r="G827" s="143"/>
      <c r="H827" s="144"/>
      <c r="I827" s="145"/>
    </row>
    <row r="828" spans="1:9">
      <c r="A828" s="138"/>
      <c r="B828" s="139"/>
      <c r="C828" s="140"/>
      <c r="D828" s="140"/>
      <c r="E828" s="141"/>
      <c r="F828" s="142">
        <f t="shared" si="15"/>
        <v>0</v>
      </c>
      <c r="G828" s="143"/>
      <c r="H828" s="144"/>
      <c r="I828" s="145"/>
    </row>
    <row r="829" spans="1:9">
      <c r="A829" s="138"/>
      <c r="B829" s="139"/>
      <c r="C829" s="140"/>
      <c r="D829" s="140"/>
      <c r="E829" s="141"/>
      <c r="F829" s="142">
        <f t="shared" si="15"/>
        <v>0</v>
      </c>
      <c r="G829" s="143"/>
      <c r="H829" s="144"/>
      <c r="I829" s="145"/>
    </row>
    <row r="830" spans="1:9">
      <c r="A830" s="138"/>
      <c r="B830" s="139"/>
      <c r="C830" s="140"/>
      <c r="D830" s="140"/>
      <c r="E830" s="141" t="s">
        <v>363</v>
      </c>
      <c r="F830" s="142">
        <f t="shared" si="15"/>
        <v>0</v>
      </c>
      <c r="G830" s="143"/>
      <c r="H830" s="144"/>
      <c r="I830" s="145"/>
    </row>
    <row r="831" spans="1:9">
      <c r="A831" s="138">
        <v>3030</v>
      </c>
      <c r="B831" s="139" t="s">
        <v>71</v>
      </c>
      <c r="C831" s="140">
        <v>3</v>
      </c>
      <c r="D831" s="140">
        <v>0</v>
      </c>
      <c r="E831" s="146" t="s">
        <v>344</v>
      </c>
      <c r="F831" s="142">
        <f t="shared" si="15"/>
        <v>0</v>
      </c>
      <c r="G831" s="142">
        <f>G833</f>
        <v>0</v>
      </c>
      <c r="H831" s="154">
        <f>H833</f>
        <v>0</v>
      </c>
      <c r="I831" s="142">
        <f>I833</f>
        <v>0</v>
      </c>
    </row>
    <row r="832" spans="1:9" s="149" customFormat="1" ht="10.5" customHeight="1">
      <c r="A832" s="138"/>
      <c r="B832" s="139"/>
      <c r="C832" s="140"/>
      <c r="D832" s="140"/>
      <c r="E832" s="141" t="s">
        <v>85</v>
      </c>
      <c r="F832" s="142">
        <f t="shared" si="15"/>
        <v>0</v>
      </c>
      <c r="G832" s="151"/>
      <c r="H832" s="152"/>
      <c r="I832" s="153"/>
    </row>
    <row r="833" spans="1:9" s="149" customFormat="1" ht="16.5" customHeight="1">
      <c r="A833" s="138">
        <v>3031</v>
      </c>
      <c r="B833" s="139" t="s">
        <v>71</v>
      </c>
      <c r="C833" s="140">
        <v>3</v>
      </c>
      <c r="D833" s="140">
        <v>1</v>
      </c>
      <c r="E833" s="141" t="s">
        <v>344</v>
      </c>
      <c r="F833" s="142">
        <f t="shared" si="15"/>
        <v>0</v>
      </c>
      <c r="G833" s="142">
        <f>SUM(G835:G838)</f>
        <v>0</v>
      </c>
      <c r="H833" s="154">
        <f>SUM(H835:H838)</f>
        <v>0</v>
      </c>
      <c r="I833" s="142">
        <f>SUM(I835:I838)</f>
        <v>0</v>
      </c>
    </row>
    <row r="834" spans="1:9" ht="40.5">
      <c r="A834" s="138"/>
      <c r="B834" s="139"/>
      <c r="C834" s="140"/>
      <c r="D834" s="140"/>
      <c r="E834" s="141" t="s">
        <v>362</v>
      </c>
      <c r="F834" s="142">
        <f t="shared" si="15"/>
        <v>0</v>
      </c>
      <c r="G834" s="143"/>
      <c r="H834" s="144"/>
      <c r="I834" s="145"/>
    </row>
    <row r="835" spans="1:9">
      <c r="A835" s="138"/>
      <c r="B835" s="139"/>
      <c r="C835" s="140"/>
      <c r="D835" s="140"/>
      <c r="E835" s="141" t="s">
        <v>363</v>
      </c>
      <c r="F835" s="142">
        <f t="shared" si="15"/>
        <v>0</v>
      </c>
      <c r="G835" s="143"/>
      <c r="H835" s="144"/>
      <c r="I835" s="145"/>
    </row>
    <row r="836" spans="1:9">
      <c r="A836" s="138"/>
      <c r="B836" s="139"/>
      <c r="C836" s="140"/>
      <c r="D836" s="140"/>
      <c r="E836" s="141"/>
      <c r="F836" s="142">
        <f t="shared" si="15"/>
        <v>0</v>
      </c>
      <c r="G836" s="143"/>
      <c r="H836" s="144"/>
      <c r="I836" s="145"/>
    </row>
    <row r="837" spans="1:9">
      <c r="A837" s="138"/>
      <c r="B837" s="139"/>
      <c r="C837" s="140"/>
      <c r="D837" s="140"/>
      <c r="E837" s="141"/>
      <c r="F837" s="142">
        <f t="shared" si="15"/>
        <v>0</v>
      </c>
      <c r="G837" s="143"/>
      <c r="H837" s="144"/>
      <c r="I837" s="145"/>
    </row>
    <row r="838" spans="1:9">
      <c r="A838" s="138"/>
      <c r="B838" s="139"/>
      <c r="C838" s="140"/>
      <c r="D838" s="140"/>
      <c r="E838" s="141" t="s">
        <v>363</v>
      </c>
      <c r="F838" s="142">
        <f t="shared" si="15"/>
        <v>0</v>
      </c>
      <c r="G838" s="143"/>
      <c r="H838" s="144"/>
      <c r="I838" s="145"/>
    </row>
    <row r="839" spans="1:9">
      <c r="A839" s="138">
        <v>3040</v>
      </c>
      <c r="B839" s="139" t="s">
        <v>71</v>
      </c>
      <c r="C839" s="140">
        <v>4</v>
      </c>
      <c r="D839" s="140">
        <v>0</v>
      </c>
      <c r="E839" s="146" t="s">
        <v>345</v>
      </c>
      <c r="F839" s="142">
        <f t="shared" si="15"/>
        <v>0</v>
      </c>
      <c r="G839" s="142">
        <f>G841</f>
        <v>0</v>
      </c>
      <c r="H839" s="154">
        <f>H841</f>
        <v>0</v>
      </c>
      <c r="I839" s="142">
        <f>I841</f>
        <v>0</v>
      </c>
    </row>
    <row r="840" spans="1:9" s="149" customFormat="1" ht="10.5" customHeight="1">
      <c r="A840" s="138"/>
      <c r="B840" s="139"/>
      <c r="C840" s="140"/>
      <c r="D840" s="140"/>
      <c r="E840" s="141" t="s">
        <v>85</v>
      </c>
      <c r="F840" s="142">
        <f t="shared" si="15"/>
        <v>0</v>
      </c>
      <c r="G840" s="151"/>
      <c r="H840" s="152"/>
      <c r="I840" s="153"/>
    </row>
    <row r="841" spans="1:9">
      <c r="A841" s="138">
        <v>3041</v>
      </c>
      <c r="B841" s="139" t="s">
        <v>71</v>
      </c>
      <c r="C841" s="140">
        <v>4</v>
      </c>
      <c r="D841" s="140">
        <v>1</v>
      </c>
      <c r="E841" s="141" t="s">
        <v>345</v>
      </c>
      <c r="F841" s="142">
        <f t="shared" si="15"/>
        <v>0</v>
      </c>
      <c r="G841" s="142">
        <f>SUM(G843:G846)</f>
        <v>0</v>
      </c>
      <c r="H841" s="154">
        <f>SUM(H843:H846)</f>
        <v>0</v>
      </c>
      <c r="I841" s="142">
        <f>SUM(I843:I846)</f>
        <v>0</v>
      </c>
    </row>
    <row r="842" spans="1:9" ht="40.5">
      <c r="A842" s="138"/>
      <c r="B842" s="139"/>
      <c r="C842" s="140"/>
      <c r="D842" s="140"/>
      <c r="E842" s="141" t="s">
        <v>362</v>
      </c>
      <c r="F842" s="142">
        <f t="shared" si="15"/>
        <v>0</v>
      </c>
      <c r="G842" s="143"/>
      <c r="H842" s="144"/>
      <c r="I842" s="145"/>
    </row>
    <row r="843" spans="1:9">
      <c r="A843" s="138"/>
      <c r="B843" s="139"/>
      <c r="C843" s="140"/>
      <c r="D843" s="140"/>
      <c r="E843" s="141" t="s">
        <v>363</v>
      </c>
      <c r="F843" s="142">
        <f t="shared" si="15"/>
        <v>0</v>
      </c>
      <c r="G843" s="143"/>
      <c r="H843" s="144"/>
      <c r="I843" s="145"/>
    </row>
    <row r="844" spans="1:9">
      <c r="A844" s="138"/>
      <c r="B844" s="139"/>
      <c r="C844" s="140"/>
      <c r="D844" s="140"/>
      <c r="E844" s="141"/>
      <c r="F844" s="142">
        <f t="shared" si="15"/>
        <v>0</v>
      </c>
      <c r="G844" s="143"/>
      <c r="H844" s="144"/>
      <c r="I844" s="145"/>
    </row>
    <row r="845" spans="1:9">
      <c r="A845" s="138"/>
      <c r="B845" s="139"/>
      <c r="C845" s="140"/>
      <c r="D845" s="140"/>
      <c r="E845" s="141"/>
      <c r="F845" s="142">
        <f t="shared" si="15"/>
        <v>0</v>
      </c>
      <c r="G845" s="143"/>
      <c r="H845" s="144"/>
      <c r="I845" s="145"/>
    </row>
    <row r="846" spans="1:9">
      <c r="A846" s="138"/>
      <c r="B846" s="139"/>
      <c r="C846" s="140"/>
      <c r="D846" s="140"/>
      <c r="E846" s="141" t="s">
        <v>363</v>
      </c>
      <c r="F846" s="142">
        <f t="shared" ref="F846:F902" si="16">I846+H846</f>
        <v>0</v>
      </c>
      <c r="G846" s="143"/>
      <c r="H846" s="144"/>
      <c r="I846" s="145"/>
    </row>
    <row r="847" spans="1:9">
      <c r="A847" s="138">
        <v>3050</v>
      </c>
      <c r="B847" s="139" t="s">
        <v>71</v>
      </c>
      <c r="C847" s="140">
        <v>5</v>
      </c>
      <c r="D847" s="140">
        <v>0</v>
      </c>
      <c r="E847" s="146" t="s">
        <v>346</v>
      </c>
      <c r="F847" s="142">
        <f t="shared" si="16"/>
        <v>0</v>
      </c>
      <c r="G847" s="142">
        <f>G849</f>
        <v>0</v>
      </c>
      <c r="H847" s="154">
        <f>H849</f>
        <v>0</v>
      </c>
      <c r="I847" s="142">
        <f>I849</f>
        <v>0</v>
      </c>
    </row>
    <row r="848" spans="1:9" s="149" customFormat="1" ht="10.5" customHeight="1">
      <c r="A848" s="138"/>
      <c r="B848" s="139"/>
      <c r="C848" s="140"/>
      <c r="D848" s="140"/>
      <c r="E848" s="141" t="s">
        <v>85</v>
      </c>
      <c r="F848" s="142">
        <f t="shared" si="16"/>
        <v>0</v>
      </c>
      <c r="G848" s="151"/>
      <c r="H848" s="152"/>
      <c r="I848" s="153"/>
    </row>
    <row r="849" spans="1:9">
      <c r="A849" s="138">
        <v>3051</v>
      </c>
      <c r="B849" s="139" t="s">
        <v>71</v>
      </c>
      <c r="C849" s="140">
        <v>5</v>
      </c>
      <c r="D849" s="140">
        <v>1</v>
      </c>
      <c r="E849" s="141" t="s">
        <v>346</v>
      </c>
      <c r="F849" s="142">
        <f t="shared" si="16"/>
        <v>0</v>
      </c>
      <c r="G849" s="142">
        <f>SUM(G851:G854)</f>
        <v>0</v>
      </c>
      <c r="H849" s="154">
        <f>SUM(H851:H854)</f>
        <v>0</v>
      </c>
      <c r="I849" s="142">
        <f>SUM(I851:I854)</f>
        <v>0</v>
      </c>
    </row>
    <row r="850" spans="1:9" ht="40.5">
      <c r="A850" s="138"/>
      <c r="B850" s="139"/>
      <c r="C850" s="140"/>
      <c r="D850" s="140"/>
      <c r="E850" s="141" t="s">
        <v>362</v>
      </c>
      <c r="F850" s="142">
        <f t="shared" si="16"/>
        <v>0</v>
      </c>
      <c r="G850" s="143"/>
      <c r="H850" s="144"/>
      <c r="I850" s="145"/>
    </row>
    <row r="851" spans="1:9">
      <c r="A851" s="138"/>
      <c r="B851" s="139"/>
      <c r="C851" s="140"/>
      <c r="D851" s="140"/>
      <c r="E851" s="141" t="s">
        <v>363</v>
      </c>
      <c r="F851" s="142">
        <f t="shared" si="16"/>
        <v>0</v>
      </c>
      <c r="G851" s="143"/>
      <c r="H851" s="144"/>
      <c r="I851" s="145"/>
    </row>
    <row r="852" spans="1:9">
      <c r="A852" s="138"/>
      <c r="B852" s="139"/>
      <c r="C852" s="140"/>
      <c r="D852" s="140"/>
      <c r="E852" s="141"/>
      <c r="F852" s="142">
        <f t="shared" si="16"/>
        <v>0</v>
      </c>
      <c r="G852" s="143"/>
      <c r="H852" s="144"/>
      <c r="I852" s="145"/>
    </row>
    <row r="853" spans="1:9">
      <c r="A853" s="138"/>
      <c r="B853" s="139"/>
      <c r="C853" s="140"/>
      <c r="D853" s="140"/>
      <c r="E853" s="141"/>
      <c r="F853" s="142">
        <f t="shared" si="16"/>
        <v>0</v>
      </c>
      <c r="G853" s="143"/>
      <c r="H853" s="144"/>
      <c r="I853" s="145"/>
    </row>
    <row r="854" spans="1:9">
      <c r="A854" s="138"/>
      <c r="B854" s="139"/>
      <c r="C854" s="140"/>
      <c r="D854" s="140"/>
      <c r="E854" s="141" t="s">
        <v>363</v>
      </c>
      <c r="F854" s="142">
        <f t="shared" si="16"/>
        <v>0</v>
      </c>
      <c r="G854" s="143"/>
      <c r="H854" s="144"/>
      <c r="I854" s="145"/>
    </row>
    <row r="855" spans="1:9">
      <c r="A855" s="138">
        <v>3060</v>
      </c>
      <c r="B855" s="139" t="s">
        <v>71</v>
      </c>
      <c r="C855" s="140">
        <v>6</v>
      </c>
      <c r="D855" s="140">
        <v>0</v>
      </c>
      <c r="E855" s="146" t="s">
        <v>347</v>
      </c>
      <c r="F855" s="142">
        <f t="shared" si="16"/>
        <v>0</v>
      </c>
      <c r="G855" s="142">
        <f>G857</f>
        <v>0</v>
      </c>
      <c r="H855" s="154">
        <f>H857</f>
        <v>0</v>
      </c>
      <c r="I855" s="142">
        <f>I857</f>
        <v>0</v>
      </c>
    </row>
    <row r="856" spans="1:9" s="149" customFormat="1" ht="14.25" customHeight="1">
      <c r="A856" s="138"/>
      <c r="B856" s="139"/>
      <c r="C856" s="140"/>
      <c r="D856" s="140"/>
      <c r="E856" s="141" t="s">
        <v>85</v>
      </c>
      <c r="F856" s="142">
        <f t="shared" si="16"/>
        <v>0</v>
      </c>
      <c r="G856" s="151"/>
      <c r="H856" s="152"/>
      <c r="I856" s="153"/>
    </row>
    <row r="857" spans="1:9">
      <c r="A857" s="138">
        <v>3061</v>
      </c>
      <c r="B857" s="139" t="s">
        <v>71</v>
      </c>
      <c r="C857" s="140">
        <v>6</v>
      </c>
      <c r="D857" s="140">
        <v>1</v>
      </c>
      <c r="E857" s="141" t="s">
        <v>347</v>
      </c>
      <c r="F857" s="142">
        <f t="shared" si="16"/>
        <v>0</v>
      </c>
      <c r="G857" s="142">
        <f>SUM(G859:G862)</f>
        <v>0</v>
      </c>
      <c r="H857" s="154">
        <f>SUM(H859:H862)</f>
        <v>0</v>
      </c>
      <c r="I857" s="142">
        <f>SUM(I859:I862)</f>
        <v>0</v>
      </c>
    </row>
    <row r="858" spans="1:9" ht="40.5">
      <c r="A858" s="138"/>
      <c r="B858" s="139"/>
      <c r="C858" s="140"/>
      <c r="D858" s="140"/>
      <c r="E858" s="141" t="s">
        <v>362</v>
      </c>
      <c r="F858" s="142">
        <f t="shared" si="16"/>
        <v>0</v>
      </c>
      <c r="G858" s="143"/>
      <c r="H858" s="144"/>
      <c r="I858" s="145"/>
    </row>
    <row r="859" spans="1:9">
      <c r="A859" s="138"/>
      <c r="B859" s="139"/>
      <c r="C859" s="140"/>
      <c r="D859" s="140"/>
      <c r="E859" s="141" t="s">
        <v>363</v>
      </c>
      <c r="F859" s="142">
        <f t="shared" si="16"/>
        <v>0</v>
      </c>
      <c r="G859" s="143"/>
      <c r="H859" s="144"/>
      <c r="I859" s="145"/>
    </row>
    <row r="860" spans="1:9">
      <c r="A860" s="138"/>
      <c r="B860" s="139"/>
      <c r="C860" s="140"/>
      <c r="D860" s="140"/>
      <c r="E860" s="141"/>
      <c r="F860" s="142">
        <f t="shared" si="16"/>
        <v>0</v>
      </c>
      <c r="G860" s="143"/>
      <c r="H860" s="144"/>
      <c r="I860" s="145"/>
    </row>
    <row r="861" spans="1:9">
      <c r="A861" s="138"/>
      <c r="B861" s="139"/>
      <c r="C861" s="140"/>
      <c r="D861" s="140"/>
      <c r="E861" s="141"/>
      <c r="F861" s="142">
        <f t="shared" si="16"/>
        <v>0</v>
      </c>
      <c r="G861" s="143"/>
      <c r="H861" s="144"/>
      <c r="I861" s="145"/>
    </row>
    <row r="862" spans="1:9">
      <c r="A862" s="138"/>
      <c r="B862" s="139"/>
      <c r="C862" s="140"/>
      <c r="D862" s="140"/>
      <c r="E862" s="141" t="s">
        <v>363</v>
      </c>
      <c r="F862" s="142">
        <f t="shared" si="16"/>
        <v>0</v>
      </c>
      <c r="G862" s="143"/>
      <c r="H862" s="144"/>
      <c r="I862" s="145"/>
    </row>
    <row r="863" spans="1:9" ht="27">
      <c r="A863" s="138">
        <v>3070</v>
      </c>
      <c r="B863" s="139" t="s">
        <v>71</v>
      </c>
      <c r="C863" s="140">
        <v>7</v>
      </c>
      <c r="D863" s="140">
        <v>0</v>
      </c>
      <c r="E863" s="146" t="s">
        <v>348</v>
      </c>
      <c r="F863" s="142">
        <f t="shared" si="16"/>
        <v>6300</v>
      </c>
      <c r="G863" s="142">
        <f>G865</f>
        <v>0</v>
      </c>
      <c r="H863" s="154">
        <f>H865</f>
        <v>0</v>
      </c>
      <c r="I863" s="142">
        <f>I865</f>
        <v>6300</v>
      </c>
    </row>
    <row r="864" spans="1:9" s="149" customFormat="1" ht="14.25" customHeight="1">
      <c r="A864" s="138"/>
      <c r="B864" s="139"/>
      <c r="C864" s="140"/>
      <c r="D864" s="140"/>
      <c r="E864" s="141" t="s">
        <v>85</v>
      </c>
      <c r="F864" s="142">
        <f t="shared" si="16"/>
        <v>0</v>
      </c>
      <c r="G864" s="151"/>
      <c r="H864" s="152"/>
      <c r="I864" s="153"/>
    </row>
    <row r="865" spans="1:9" ht="27">
      <c r="A865" s="138">
        <v>3071</v>
      </c>
      <c r="B865" s="139" t="s">
        <v>71</v>
      </c>
      <c r="C865" s="140">
        <v>7</v>
      </c>
      <c r="D865" s="140">
        <v>1</v>
      </c>
      <c r="E865" s="141" t="s">
        <v>348</v>
      </c>
      <c r="F865" s="142">
        <f t="shared" si="16"/>
        <v>6300</v>
      </c>
      <c r="G865" s="142">
        <f>SUM(G867:G870)</f>
        <v>0</v>
      </c>
      <c r="H865" s="154">
        <f>SUM(H867:H870)</f>
        <v>0</v>
      </c>
      <c r="I865" s="142">
        <f>SUM(I867:I870)</f>
        <v>6300</v>
      </c>
    </row>
    <row r="866" spans="1:9" ht="40.5">
      <c r="A866" s="138"/>
      <c r="B866" s="139"/>
      <c r="C866" s="140"/>
      <c r="D866" s="140"/>
      <c r="E866" s="141" t="s">
        <v>362</v>
      </c>
      <c r="F866" s="142">
        <f t="shared" si="16"/>
        <v>0</v>
      </c>
      <c r="G866" s="143"/>
      <c r="H866" s="144"/>
      <c r="I866" s="145"/>
    </row>
    <row r="867" spans="1:9">
      <c r="A867" s="138"/>
      <c r="B867" s="139"/>
      <c r="C867" s="140"/>
      <c r="D867" s="140"/>
      <c r="E867" s="141" t="s">
        <v>383</v>
      </c>
      <c r="F867" s="142">
        <f t="shared" si="16"/>
        <v>6000</v>
      </c>
      <c r="G867" s="143"/>
      <c r="H867" s="144"/>
      <c r="I867" s="145">
        <v>6000</v>
      </c>
    </row>
    <row r="868" spans="1:9">
      <c r="A868" s="138"/>
      <c r="B868" s="139"/>
      <c r="C868" s="140"/>
      <c r="D868" s="140"/>
      <c r="E868" s="141" t="s">
        <v>384</v>
      </c>
      <c r="F868" s="142">
        <f t="shared" si="16"/>
        <v>300</v>
      </c>
      <c r="G868" s="143"/>
      <c r="H868" s="144"/>
      <c r="I868" s="145">
        <v>300</v>
      </c>
    </row>
    <row r="869" spans="1:9">
      <c r="A869" s="138"/>
      <c r="B869" s="139"/>
      <c r="C869" s="140"/>
      <c r="D869" s="140"/>
      <c r="E869" s="141"/>
      <c r="F869" s="142">
        <f t="shared" si="16"/>
        <v>0</v>
      </c>
      <c r="G869" s="143"/>
      <c r="H869" s="144"/>
      <c r="I869" s="145"/>
    </row>
    <row r="870" spans="1:9">
      <c r="A870" s="138"/>
      <c r="B870" s="139"/>
      <c r="C870" s="140"/>
      <c r="D870" s="140"/>
      <c r="E870" s="141" t="s">
        <v>363</v>
      </c>
      <c r="F870" s="142">
        <f t="shared" si="16"/>
        <v>0</v>
      </c>
      <c r="G870" s="143"/>
      <c r="H870" s="144"/>
      <c r="I870" s="145"/>
    </row>
    <row r="871" spans="1:9" ht="28.5" customHeight="1">
      <c r="A871" s="138">
        <v>3080</v>
      </c>
      <c r="B871" s="139" t="s">
        <v>71</v>
      </c>
      <c r="C871" s="140">
        <v>8</v>
      </c>
      <c r="D871" s="140">
        <v>0</v>
      </c>
      <c r="E871" s="146" t="s">
        <v>349</v>
      </c>
      <c r="F871" s="142">
        <f t="shared" si="16"/>
        <v>0</v>
      </c>
      <c r="G871" s="142">
        <f>G873</f>
        <v>0</v>
      </c>
      <c r="H871" s="154">
        <f>H873</f>
        <v>0</v>
      </c>
      <c r="I871" s="142">
        <f>I873</f>
        <v>0</v>
      </c>
    </row>
    <row r="872" spans="1:9" s="149" customFormat="1" ht="13.5" customHeight="1">
      <c r="A872" s="138"/>
      <c r="B872" s="139"/>
      <c r="C872" s="140"/>
      <c r="D872" s="140"/>
      <c r="E872" s="141" t="s">
        <v>85</v>
      </c>
      <c r="F872" s="142">
        <f t="shared" si="16"/>
        <v>0</v>
      </c>
      <c r="G872" s="151"/>
      <c r="H872" s="152"/>
      <c r="I872" s="153"/>
    </row>
    <row r="873" spans="1:9" ht="27">
      <c r="A873" s="138">
        <v>3081</v>
      </c>
      <c r="B873" s="139" t="s">
        <v>71</v>
      </c>
      <c r="C873" s="140">
        <v>8</v>
      </c>
      <c r="D873" s="140">
        <v>1</v>
      </c>
      <c r="E873" s="141" t="s">
        <v>349</v>
      </c>
      <c r="F873" s="142">
        <f t="shared" si="16"/>
        <v>0</v>
      </c>
      <c r="G873" s="142">
        <f>SUM(G875:G878)</f>
        <v>0</v>
      </c>
      <c r="H873" s="154">
        <f>SUM(H875:H878)</f>
        <v>0</v>
      </c>
      <c r="I873" s="142">
        <f>SUM(I875:I878)</f>
        <v>0</v>
      </c>
    </row>
    <row r="874" spans="1:9" ht="40.5">
      <c r="A874" s="138"/>
      <c r="B874" s="139"/>
      <c r="C874" s="140"/>
      <c r="D874" s="140"/>
      <c r="E874" s="141" t="s">
        <v>362</v>
      </c>
      <c r="F874" s="142">
        <f t="shared" si="16"/>
        <v>0</v>
      </c>
      <c r="G874" s="143"/>
      <c r="H874" s="144"/>
      <c r="I874" s="145"/>
    </row>
    <row r="875" spans="1:9">
      <c r="A875" s="138"/>
      <c r="B875" s="139"/>
      <c r="C875" s="140"/>
      <c r="D875" s="140"/>
      <c r="E875" s="141" t="s">
        <v>363</v>
      </c>
      <c r="F875" s="142">
        <f t="shared" si="16"/>
        <v>0</v>
      </c>
      <c r="G875" s="143"/>
      <c r="H875" s="144"/>
      <c r="I875" s="145"/>
    </row>
    <row r="876" spans="1:9">
      <c r="A876" s="138"/>
      <c r="B876" s="139"/>
      <c r="C876" s="140"/>
      <c r="D876" s="140"/>
      <c r="E876" s="141"/>
      <c r="F876" s="142">
        <f t="shared" si="16"/>
        <v>0</v>
      </c>
      <c r="G876" s="143"/>
      <c r="H876" s="144"/>
      <c r="I876" s="145"/>
    </row>
    <row r="877" spans="1:9">
      <c r="A877" s="138"/>
      <c r="B877" s="139"/>
      <c r="C877" s="140"/>
      <c r="D877" s="140"/>
      <c r="E877" s="141"/>
      <c r="F877" s="142">
        <f t="shared" si="16"/>
        <v>0</v>
      </c>
      <c r="G877" s="143"/>
      <c r="H877" s="144"/>
      <c r="I877" s="145"/>
    </row>
    <row r="878" spans="1:9">
      <c r="A878" s="138"/>
      <c r="B878" s="139"/>
      <c r="C878" s="140"/>
      <c r="D878" s="140"/>
      <c r="E878" s="141" t="s">
        <v>363</v>
      </c>
      <c r="F878" s="142">
        <f t="shared" si="16"/>
        <v>0</v>
      </c>
      <c r="G878" s="143"/>
      <c r="H878" s="144"/>
      <c r="I878" s="145"/>
    </row>
    <row r="879" spans="1:9" ht="27">
      <c r="A879" s="138">
        <v>3090</v>
      </c>
      <c r="B879" s="139" t="s">
        <v>71</v>
      </c>
      <c r="C879" s="166">
        <v>9</v>
      </c>
      <c r="D879" s="140">
        <v>0</v>
      </c>
      <c r="E879" s="146" t="s">
        <v>350</v>
      </c>
      <c r="F879" s="142">
        <f t="shared" si="16"/>
        <v>0</v>
      </c>
      <c r="G879" s="142">
        <f>G881+G887</f>
        <v>0</v>
      </c>
      <c r="H879" s="154">
        <f>H881+H887</f>
        <v>0</v>
      </c>
      <c r="I879" s="142">
        <f>I881+I887</f>
        <v>0</v>
      </c>
    </row>
    <row r="880" spans="1:9" s="149" customFormat="1">
      <c r="A880" s="138"/>
      <c r="B880" s="139"/>
      <c r="C880" s="140"/>
      <c r="D880" s="140"/>
      <c r="E880" s="141" t="s">
        <v>85</v>
      </c>
      <c r="F880" s="142">
        <f t="shared" si="16"/>
        <v>0</v>
      </c>
      <c r="G880" s="151"/>
      <c r="H880" s="152"/>
      <c r="I880" s="153"/>
    </row>
    <row r="881" spans="1:9" ht="17.25" customHeight="1">
      <c r="A881" s="138">
        <v>3091</v>
      </c>
      <c r="B881" s="139" t="s">
        <v>71</v>
      </c>
      <c r="C881" s="166">
        <v>9</v>
      </c>
      <c r="D881" s="140">
        <v>1</v>
      </c>
      <c r="E881" s="141" t="s">
        <v>350</v>
      </c>
      <c r="F881" s="142">
        <f t="shared" si="16"/>
        <v>0</v>
      </c>
      <c r="G881" s="142">
        <f>SUM(G883:G886)</f>
        <v>0</v>
      </c>
      <c r="H881" s="154">
        <f>SUM(H883:H886)</f>
        <v>0</v>
      </c>
      <c r="I881" s="142">
        <f>SUM(I883:I886)</f>
        <v>0</v>
      </c>
    </row>
    <row r="882" spans="1:9" ht="40.5">
      <c r="A882" s="138"/>
      <c r="B882" s="139"/>
      <c r="C882" s="140"/>
      <c r="D882" s="140"/>
      <c r="E882" s="141" t="s">
        <v>362</v>
      </c>
      <c r="F882" s="142">
        <f t="shared" si="16"/>
        <v>0</v>
      </c>
      <c r="G882" s="143"/>
      <c r="H882" s="144"/>
      <c r="I882" s="145"/>
    </row>
    <row r="883" spans="1:9">
      <c r="A883" s="138"/>
      <c r="B883" s="139"/>
      <c r="C883" s="140"/>
      <c r="D883" s="140"/>
      <c r="E883" s="141" t="s">
        <v>363</v>
      </c>
      <c r="F883" s="142">
        <f t="shared" si="16"/>
        <v>0</v>
      </c>
      <c r="G883" s="143"/>
      <c r="H883" s="144"/>
      <c r="I883" s="145"/>
    </row>
    <row r="884" spans="1:9">
      <c r="A884" s="138"/>
      <c r="B884" s="139"/>
      <c r="C884" s="140"/>
      <c r="D884" s="140"/>
      <c r="E884" s="141"/>
      <c r="F884" s="142">
        <f t="shared" si="16"/>
        <v>0</v>
      </c>
      <c r="G884" s="143"/>
      <c r="H884" s="144"/>
      <c r="I884" s="145"/>
    </row>
    <row r="885" spans="1:9">
      <c r="A885" s="138"/>
      <c r="B885" s="139"/>
      <c r="C885" s="140"/>
      <c r="D885" s="140"/>
      <c r="E885" s="141"/>
      <c r="F885" s="142">
        <f t="shared" si="16"/>
        <v>0</v>
      </c>
      <c r="G885" s="143"/>
      <c r="H885" s="144"/>
      <c r="I885" s="145"/>
    </row>
    <row r="886" spans="1:9">
      <c r="A886" s="138"/>
      <c r="B886" s="139"/>
      <c r="C886" s="140"/>
      <c r="D886" s="140"/>
      <c r="E886" s="141" t="s">
        <v>363</v>
      </c>
      <c r="F886" s="142">
        <f t="shared" si="16"/>
        <v>0</v>
      </c>
      <c r="G886" s="143"/>
      <c r="H886" s="144"/>
      <c r="I886" s="145"/>
    </row>
    <row r="887" spans="1:9" ht="30" customHeight="1">
      <c r="A887" s="138">
        <v>3092</v>
      </c>
      <c r="B887" s="139" t="s">
        <v>71</v>
      </c>
      <c r="C887" s="166">
        <v>9</v>
      </c>
      <c r="D887" s="140">
        <v>2</v>
      </c>
      <c r="E887" s="141" t="s">
        <v>351</v>
      </c>
      <c r="F887" s="142">
        <f t="shared" si="16"/>
        <v>0</v>
      </c>
      <c r="G887" s="142">
        <f>SUM(G889:G892)</f>
        <v>0</v>
      </c>
      <c r="H887" s="154">
        <f>SUM(H889:H892)</f>
        <v>0</v>
      </c>
      <c r="I887" s="142">
        <f>SUM(I889:I892)</f>
        <v>0</v>
      </c>
    </row>
    <row r="888" spans="1:9" ht="40.5">
      <c r="A888" s="138"/>
      <c r="B888" s="139"/>
      <c r="C888" s="140"/>
      <c r="D888" s="140"/>
      <c r="E888" s="141" t="s">
        <v>362</v>
      </c>
      <c r="F888" s="142">
        <f t="shared" si="16"/>
        <v>0</v>
      </c>
      <c r="G888" s="143"/>
      <c r="H888" s="144"/>
      <c r="I888" s="145"/>
    </row>
    <row r="889" spans="1:9">
      <c r="A889" s="138"/>
      <c r="B889" s="139"/>
      <c r="C889" s="140"/>
      <c r="D889" s="140"/>
      <c r="E889" s="141" t="s">
        <v>363</v>
      </c>
      <c r="F889" s="142">
        <f t="shared" si="16"/>
        <v>0</v>
      </c>
      <c r="G889" s="143"/>
      <c r="H889" s="144"/>
      <c r="I889" s="145"/>
    </row>
    <row r="890" spans="1:9">
      <c r="A890" s="138"/>
      <c r="B890" s="139"/>
      <c r="C890" s="140"/>
      <c r="D890" s="140"/>
      <c r="E890" s="141"/>
      <c r="F890" s="142">
        <f t="shared" si="16"/>
        <v>0</v>
      </c>
      <c r="G890" s="143"/>
      <c r="H890" s="144"/>
      <c r="I890" s="145"/>
    </row>
    <row r="891" spans="1:9">
      <c r="A891" s="138"/>
      <c r="B891" s="139"/>
      <c r="C891" s="140"/>
      <c r="D891" s="140"/>
      <c r="E891" s="141"/>
      <c r="F891" s="142">
        <f t="shared" si="16"/>
        <v>0</v>
      </c>
      <c r="G891" s="143"/>
      <c r="H891" s="144"/>
      <c r="I891" s="145"/>
    </row>
    <row r="892" spans="1:9">
      <c r="A892" s="138"/>
      <c r="B892" s="139"/>
      <c r="C892" s="140"/>
      <c r="D892" s="140"/>
      <c r="E892" s="141" t="s">
        <v>363</v>
      </c>
      <c r="F892" s="142">
        <f t="shared" si="16"/>
        <v>0</v>
      </c>
      <c r="G892" s="143"/>
      <c r="H892" s="144"/>
      <c r="I892" s="145"/>
    </row>
    <row r="893" spans="1:9" s="137" customFormat="1" ht="32.25" customHeight="1">
      <c r="A893" s="166">
        <v>3100</v>
      </c>
      <c r="B893" s="139" t="s">
        <v>72</v>
      </c>
      <c r="C893" s="139" t="s">
        <v>59</v>
      </c>
      <c r="D893" s="139" t="s">
        <v>59</v>
      </c>
      <c r="E893" s="116" t="s">
        <v>410</v>
      </c>
      <c r="F893" s="142">
        <f t="shared" si="16"/>
        <v>80000</v>
      </c>
      <c r="G893" s="142">
        <f>G895</f>
        <v>0</v>
      </c>
      <c r="H893" s="154">
        <f>H895</f>
        <v>0</v>
      </c>
      <c r="I893" s="142">
        <f>I895</f>
        <v>80000</v>
      </c>
    </row>
    <row r="894" spans="1:9">
      <c r="A894" s="138"/>
      <c r="B894" s="139"/>
      <c r="C894" s="140"/>
      <c r="D894" s="140"/>
      <c r="E894" s="141" t="s">
        <v>177</v>
      </c>
      <c r="F894" s="142">
        <f t="shared" si="16"/>
        <v>0</v>
      </c>
      <c r="G894" s="143"/>
      <c r="H894" s="144"/>
      <c r="I894" s="145"/>
    </row>
    <row r="895" spans="1:9" ht="27">
      <c r="A895" s="138">
        <v>3110</v>
      </c>
      <c r="B895" s="192" t="s">
        <v>72</v>
      </c>
      <c r="C895" s="192" t="s">
        <v>60</v>
      </c>
      <c r="D895" s="192" t="s">
        <v>59</v>
      </c>
      <c r="E895" s="182" t="s">
        <v>352</v>
      </c>
      <c r="F895" s="142">
        <f t="shared" si="16"/>
        <v>80000</v>
      </c>
      <c r="G895" s="142">
        <f>G897</f>
        <v>0</v>
      </c>
      <c r="H895" s="154">
        <f>H897</f>
        <v>0</v>
      </c>
      <c r="I895" s="142">
        <f>I897</f>
        <v>80000</v>
      </c>
    </row>
    <row r="896" spans="1:9" s="149" customFormat="1">
      <c r="A896" s="138"/>
      <c r="B896" s="139"/>
      <c r="C896" s="140"/>
      <c r="D896" s="140"/>
      <c r="E896" s="141" t="s">
        <v>85</v>
      </c>
      <c r="F896" s="142">
        <f t="shared" si="16"/>
        <v>0</v>
      </c>
      <c r="G896" s="151"/>
      <c r="H896" s="152"/>
      <c r="I896" s="153"/>
    </row>
    <row r="897" spans="1:10">
      <c r="A897" s="138">
        <v>3112</v>
      </c>
      <c r="B897" s="192" t="s">
        <v>72</v>
      </c>
      <c r="C897" s="192" t="s">
        <v>60</v>
      </c>
      <c r="D897" s="192" t="s">
        <v>61</v>
      </c>
      <c r="E897" s="183" t="s">
        <v>353</v>
      </c>
      <c r="F897" s="142">
        <f t="shared" si="16"/>
        <v>80000</v>
      </c>
      <c r="G897" s="142">
        <f>SUM(G899:G902)</f>
        <v>0</v>
      </c>
      <c r="H897" s="154">
        <f>SUM(H899:H902)</f>
        <v>0</v>
      </c>
      <c r="I897" s="142">
        <f>SUM(I899:I902)</f>
        <v>80000</v>
      </c>
    </row>
    <row r="898" spans="1:10" ht="40.5">
      <c r="A898" s="138"/>
      <c r="B898" s="139"/>
      <c r="C898" s="140"/>
      <c r="D898" s="140"/>
      <c r="E898" s="141" t="s">
        <v>362</v>
      </c>
      <c r="F898" s="142">
        <f t="shared" si="16"/>
        <v>0</v>
      </c>
      <c r="G898" s="143"/>
      <c r="H898" s="144"/>
      <c r="I898" s="145"/>
    </row>
    <row r="899" spans="1:10">
      <c r="A899" s="138"/>
      <c r="B899" s="139"/>
      <c r="C899" s="140"/>
      <c r="D899" s="140"/>
      <c r="E899" s="141">
        <v>4891</v>
      </c>
      <c r="F899" s="142">
        <f t="shared" si="16"/>
        <v>80000</v>
      </c>
      <c r="G899" s="143"/>
      <c r="H899" s="144"/>
      <c r="I899" s="145">
        <v>80000</v>
      </c>
      <c r="J899" s="159"/>
    </row>
    <row r="900" spans="1:10">
      <c r="A900" s="138"/>
      <c r="B900" s="139"/>
      <c r="C900" s="140"/>
      <c r="D900" s="140"/>
      <c r="E900" s="141"/>
      <c r="F900" s="142">
        <f t="shared" si="16"/>
        <v>0</v>
      </c>
      <c r="G900" s="143"/>
      <c r="H900" s="144"/>
      <c r="I900" s="145"/>
    </row>
    <row r="901" spans="1:10">
      <c r="A901" s="138"/>
      <c r="B901" s="139"/>
      <c r="C901" s="140"/>
      <c r="D901" s="140"/>
      <c r="E901" s="141"/>
      <c r="F901" s="142">
        <f t="shared" si="16"/>
        <v>0</v>
      </c>
      <c r="G901" s="143"/>
      <c r="H901" s="144"/>
      <c r="I901" s="145"/>
    </row>
    <row r="902" spans="1:10">
      <c r="A902" s="138"/>
      <c r="B902" s="139"/>
      <c r="C902" s="140"/>
      <c r="D902" s="140"/>
      <c r="E902" s="141" t="s">
        <v>363</v>
      </c>
      <c r="F902" s="142">
        <f t="shared" si="16"/>
        <v>0</v>
      </c>
      <c r="G902" s="143"/>
      <c r="H902" s="144"/>
      <c r="I902" s="145"/>
    </row>
    <row r="903" spans="1:10">
      <c r="B903" s="193"/>
      <c r="C903" s="194"/>
      <c r="D903" s="195"/>
    </row>
    <row r="904" spans="1:10">
      <c r="C904" s="194"/>
      <c r="D904" s="195"/>
    </row>
    <row r="905" spans="1:10">
      <c r="C905" s="194"/>
      <c r="D905" s="195"/>
      <c r="E905" s="106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</vt:lpstr>
      <vt:lpstr>hat1</vt:lpstr>
      <vt:lpstr>hat2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2024-12-18T14:13:46Z</dcterms:modified>
</cp:coreProperties>
</file>